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o\Desktop\"/>
    </mc:Choice>
  </mc:AlternateContent>
  <bookViews>
    <workbookView xWindow="0" yWindow="0" windowWidth="20490" windowHeight="7755" tabRatio="847"/>
  </bookViews>
  <sheets>
    <sheet name="PWR Grand Prix overall" sheetId="20" r:id="rId1"/>
    <sheet name="PWR GP 2016-17 Groups" sheetId="16" state="hidden" r:id="rId2"/>
    <sheet name="Mob match" sheetId="18" r:id="rId3"/>
    <sheet name="August parkrun" sheetId="17" r:id="rId4"/>
    <sheet name="Weald 10K" sheetId="19" r:id="rId5"/>
    <sheet name="KFLKnole" sheetId="21" r:id="rId6"/>
    <sheet name="Brighton 10K" sheetId="22" r:id="rId7"/>
    <sheet name="TurkeyRun" sheetId="23" r:id="rId8"/>
    <sheet name="Canterbury 10" sheetId="24" r:id="rId9"/>
  </sheets>
  <definedNames>
    <definedName name="_xlnm._FilterDatabase" localSheetId="3" hidden="1">'August parkrun'!$A$1:$H$203</definedName>
    <definedName name="_xlnm._FilterDatabase" localSheetId="8" hidden="1">'Canterbury 10'!$A$1:$J$77</definedName>
    <definedName name="_xlnm._FilterDatabase" localSheetId="5" hidden="1">KFLKnole!$A$1:$H$107</definedName>
    <definedName name="_xlnm._FilterDatabase" localSheetId="2" hidden="1">'Mob match'!$A$1:$E$180</definedName>
    <definedName name="_xlnm._FilterDatabase" localSheetId="1" hidden="1">'PWR GP 2016-17 Groups'!$A$1:$A$206</definedName>
    <definedName name="_xlnm._FilterDatabase" localSheetId="0" hidden="1">'PWR Grand Prix overall'!$A$2:$Q$2</definedName>
    <definedName name="_xlnm._FilterDatabase" localSheetId="7" hidden="1">TurkeyRun!$A$1:$J$82</definedName>
    <definedName name="_xlnm._FilterDatabase" localSheetId="4" hidden="1">'Weald 10K'!$A$1:$L$74</definedName>
    <definedName name="_xlnm.Print_Area" localSheetId="2">'Mob match'!$A$1:$C$161</definedName>
    <definedName name="_xlnm.Print_Titles" localSheetId="2">'Mob match'!$1:$1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23" l="1"/>
  <c r="H147" i="20" l="1"/>
  <c r="I26" i="24"/>
  <c r="I22" i="20" l="1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  <c r="I187" i="20"/>
  <c r="I188" i="20"/>
  <c r="I189" i="20"/>
  <c r="I190" i="20"/>
  <c r="I191" i="20"/>
  <c r="I192" i="20"/>
  <c r="I193" i="20"/>
  <c r="I194" i="20"/>
  <c r="I195" i="20"/>
  <c r="I196" i="20"/>
  <c r="I197" i="20"/>
  <c r="I198" i="20"/>
  <c r="I199" i="20"/>
  <c r="I200" i="20"/>
  <c r="I201" i="20"/>
  <c r="I202" i="20"/>
  <c r="I203" i="20"/>
  <c r="I204" i="20"/>
  <c r="I205" i="20"/>
  <c r="I206" i="20"/>
  <c r="I207" i="20"/>
  <c r="I21" i="20"/>
  <c r="I20" i="20"/>
  <c r="I19" i="20"/>
  <c r="I18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17" i="20"/>
  <c r="I64" i="24"/>
  <c r="I3" i="24"/>
  <c r="I4" i="24"/>
  <c r="I5" i="24"/>
  <c r="I6" i="24"/>
  <c r="I12" i="24"/>
  <c r="I7" i="24"/>
  <c r="I24" i="24"/>
  <c r="I13" i="24"/>
  <c r="I14" i="24"/>
  <c r="I8" i="24"/>
  <c r="I15" i="24"/>
  <c r="I9" i="24"/>
  <c r="I16" i="24"/>
  <c r="I10" i="24"/>
  <c r="I17" i="24"/>
  <c r="I18" i="24"/>
  <c r="I19" i="24"/>
  <c r="I20" i="24"/>
  <c r="I25" i="24"/>
  <c r="I21" i="24"/>
  <c r="I22" i="24"/>
  <c r="I28" i="24"/>
  <c r="I27" i="24"/>
  <c r="I37" i="24"/>
  <c r="I29" i="24"/>
  <c r="I30" i="24"/>
  <c r="I31" i="24"/>
  <c r="I32" i="24"/>
  <c r="I23" i="24"/>
  <c r="I33" i="24"/>
  <c r="I38" i="24"/>
  <c r="I41" i="24"/>
  <c r="I42" i="24"/>
  <c r="I39" i="24"/>
  <c r="I43" i="24"/>
  <c r="I40" i="24"/>
  <c r="I51" i="24"/>
  <c r="I35" i="24"/>
  <c r="I34" i="24"/>
  <c r="I58" i="24"/>
  <c r="I44" i="24"/>
  <c r="I52" i="24"/>
  <c r="I53" i="24"/>
  <c r="I45" i="24"/>
  <c r="I59" i="24"/>
  <c r="I54" i="24"/>
  <c r="I47" i="24"/>
  <c r="I46" i="24"/>
  <c r="I36" i="24"/>
  <c r="I60" i="24"/>
  <c r="I55" i="24"/>
  <c r="I11" i="24"/>
  <c r="I48" i="24"/>
  <c r="I56" i="24"/>
  <c r="I61" i="24"/>
  <c r="I66" i="24"/>
  <c r="I62" i="24"/>
  <c r="I63" i="24"/>
  <c r="I67" i="24"/>
  <c r="I68" i="24"/>
  <c r="I57" i="24"/>
  <c r="I70" i="24"/>
  <c r="I65" i="24"/>
  <c r="I69" i="24"/>
  <c r="I71" i="24"/>
  <c r="I49" i="24"/>
  <c r="I2" i="24"/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3" i="20"/>
  <c r="I21" i="23"/>
  <c r="I34" i="23"/>
  <c r="I45" i="23"/>
  <c r="I36" i="23"/>
  <c r="I37" i="23"/>
  <c r="I53" i="23"/>
  <c r="I54" i="23"/>
  <c r="I38" i="23"/>
  <c r="I63" i="23"/>
  <c r="I46" i="23"/>
  <c r="I55" i="23"/>
  <c r="I47" i="23"/>
  <c r="I8" i="23"/>
  <c r="I56" i="23"/>
  <c r="I57" i="23"/>
  <c r="I64" i="23"/>
  <c r="I65" i="23"/>
  <c r="I48" i="23"/>
  <c r="I58" i="23"/>
  <c r="I66" i="23"/>
  <c r="I67" i="23"/>
  <c r="I68" i="23"/>
  <c r="I78" i="23"/>
  <c r="I51" i="23"/>
  <c r="I49" i="23"/>
  <c r="I14" i="23"/>
  <c r="I30" i="23"/>
  <c r="I72" i="23"/>
  <c r="I59" i="23"/>
  <c r="I60" i="23"/>
  <c r="I70" i="23"/>
  <c r="I23" i="23"/>
  <c r="I52" i="23"/>
  <c r="I77" i="23"/>
  <c r="I39" i="23"/>
  <c r="I79" i="23"/>
  <c r="I73" i="23"/>
  <c r="I50" i="23"/>
  <c r="I69" i="23"/>
  <c r="I74" i="23"/>
  <c r="I75" i="23"/>
  <c r="I40" i="23"/>
  <c r="I9" i="23"/>
  <c r="I24" i="23"/>
  <c r="I71" i="23"/>
  <c r="I61" i="23"/>
  <c r="I76" i="23"/>
  <c r="I3" i="23"/>
  <c r="I10" i="23"/>
  <c r="I11" i="23"/>
  <c r="I12" i="23"/>
  <c r="I4" i="23"/>
  <c r="I15" i="23"/>
  <c r="I13" i="23"/>
  <c r="I16" i="23"/>
  <c r="I25" i="23"/>
  <c r="I17" i="23"/>
  <c r="I26" i="23"/>
  <c r="I27" i="23"/>
  <c r="I5" i="23"/>
  <c r="I6" i="23"/>
  <c r="I32" i="23"/>
  <c r="I18" i="23"/>
  <c r="I62" i="23"/>
  <c r="I7" i="23"/>
  <c r="I28" i="23"/>
  <c r="I19" i="23"/>
  <c r="I41" i="23"/>
  <c r="I80" i="23"/>
  <c r="I20" i="23"/>
  <c r="I42" i="23"/>
  <c r="I33" i="23"/>
  <c r="I43" i="23"/>
  <c r="I29" i="23"/>
  <c r="I35" i="23"/>
  <c r="I2" i="23"/>
  <c r="F207" i="20" l="1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G11" i="21" l="1"/>
  <c r="G96" i="21"/>
  <c r="G97" i="21"/>
  <c r="G3" i="21"/>
  <c r="G98" i="21"/>
  <c r="G15" i="21"/>
  <c r="G16" i="21"/>
  <c r="G17" i="21"/>
  <c r="G4" i="21"/>
  <c r="G5" i="21"/>
  <c r="G6" i="21"/>
  <c r="G7" i="21"/>
  <c r="G8" i="21"/>
  <c r="G99" i="21"/>
  <c r="G18" i="21"/>
  <c r="G25" i="21"/>
  <c r="G100" i="21"/>
  <c r="G9" i="21"/>
  <c r="G19" i="21"/>
  <c r="G101" i="21"/>
  <c r="G10" i="21"/>
  <c r="G20" i="21"/>
  <c r="G12" i="21"/>
  <c r="G13" i="21"/>
  <c r="G21" i="21"/>
  <c r="G102" i="21"/>
  <c r="G26" i="21"/>
  <c r="G27" i="21"/>
  <c r="G14" i="21"/>
  <c r="G22" i="21"/>
  <c r="G23" i="21"/>
  <c r="G28" i="21"/>
  <c r="G29" i="21"/>
  <c r="G33" i="21"/>
  <c r="G24" i="21"/>
  <c r="G30" i="21"/>
  <c r="G31" i="21"/>
  <c r="G32" i="21"/>
  <c r="G34" i="21"/>
  <c r="G35" i="21"/>
  <c r="G36" i="21"/>
  <c r="G37" i="21"/>
  <c r="G38" i="21"/>
  <c r="G45" i="21"/>
  <c r="G46" i="21"/>
  <c r="G39" i="21"/>
  <c r="G47" i="21"/>
  <c r="G48" i="21"/>
  <c r="G103" i="21"/>
  <c r="G40" i="21"/>
  <c r="G41" i="21"/>
  <c r="G49" i="21"/>
  <c r="G42" i="21"/>
  <c r="G43" i="21"/>
  <c r="G50" i="21"/>
  <c r="G52" i="21"/>
  <c r="G60" i="21"/>
  <c r="G51" i="21"/>
  <c r="G44" i="21"/>
  <c r="G53" i="21"/>
  <c r="G54" i="21"/>
  <c r="G61" i="21"/>
  <c r="G55" i="21"/>
  <c r="G56" i="21"/>
  <c r="G70" i="21"/>
  <c r="G63" i="21"/>
  <c r="G57" i="21"/>
  <c r="G64" i="21"/>
  <c r="G104" i="21"/>
  <c r="G105" i="21"/>
  <c r="G58" i="21"/>
  <c r="G65" i="21"/>
  <c r="G59" i="21"/>
  <c r="G71" i="21"/>
  <c r="G66" i="21"/>
  <c r="G72" i="21"/>
  <c r="G67" i="21"/>
  <c r="G106" i="21"/>
  <c r="G73" i="21"/>
  <c r="G74" i="21"/>
  <c r="G81" i="21"/>
  <c r="G75" i="21"/>
  <c r="G68" i="21"/>
  <c r="G76" i="21"/>
  <c r="G82" i="21"/>
  <c r="G107" i="21"/>
  <c r="G77" i="21"/>
  <c r="G83" i="21"/>
  <c r="G84" i="21"/>
  <c r="G78" i="21"/>
  <c r="G85" i="21"/>
  <c r="G79" i="21"/>
  <c r="G86" i="21"/>
  <c r="G90" i="21"/>
  <c r="G91" i="21"/>
  <c r="G87" i="21"/>
  <c r="G88" i="21"/>
  <c r="G89" i="21"/>
  <c r="G92" i="21"/>
  <c r="G80" i="21"/>
  <c r="G69" i="21"/>
  <c r="G93" i="21"/>
  <c r="G94" i="21"/>
  <c r="G95" i="21"/>
  <c r="K14" i="19" l="1"/>
  <c r="G34" i="17"/>
  <c r="F34" i="17"/>
  <c r="G74" i="17" l="1"/>
  <c r="F74" i="17"/>
  <c r="D3" i="20" l="1"/>
  <c r="E3" i="20"/>
  <c r="E207" i="20" l="1"/>
  <c r="D207" i="20"/>
  <c r="C207" i="20"/>
  <c r="E206" i="20"/>
  <c r="D206" i="20"/>
  <c r="C206" i="20"/>
  <c r="E205" i="20"/>
  <c r="D205" i="20"/>
  <c r="C205" i="20"/>
  <c r="E204" i="20"/>
  <c r="D204" i="20"/>
  <c r="C204" i="20"/>
  <c r="E203" i="20"/>
  <c r="D203" i="20"/>
  <c r="C203" i="20"/>
  <c r="E202" i="20"/>
  <c r="D202" i="20"/>
  <c r="C202" i="20"/>
  <c r="E201" i="20"/>
  <c r="D201" i="20"/>
  <c r="C201" i="20"/>
  <c r="E200" i="20"/>
  <c r="D200" i="20"/>
  <c r="C200" i="20"/>
  <c r="E199" i="20"/>
  <c r="D199" i="20"/>
  <c r="C199" i="20"/>
  <c r="E198" i="20"/>
  <c r="D198" i="20"/>
  <c r="C198" i="20"/>
  <c r="E197" i="20"/>
  <c r="D197" i="20"/>
  <c r="C197" i="20"/>
  <c r="E196" i="20"/>
  <c r="D196" i="20"/>
  <c r="C196" i="20"/>
  <c r="E195" i="20"/>
  <c r="D195" i="20"/>
  <c r="C195" i="20"/>
  <c r="E194" i="20"/>
  <c r="D194" i="20"/>
  <c r="C194" i="20"/>
  <c r="E193" i="20"/>
  <c r="D193" i="20"/>
  <c r="C193" i="20"/>
  <c r="E192" i="20"/>
  <c r="D192" i="20"/>
  <c r="C192" i="20"/>
  <c r="E191" i="20"/>
  <c r="D191" i="20"/>
  <c r="C191" i="20"/>
  <c r="E190" i="20"/>
  <c r="D190" i="20"/>
  <c r="C190" i="20"/>
  <c r="E189" i="20"/>
  <c r="D189" i="20"/>
  <c r="C189" i="20"/>
  <c r="E188" i="20"/>
  <c r="D188" i="20"/>
  <c r="C188" i="20"/>
  <c r="E187" i="20"/>
  <c r="D187" i="20"/>
  <c r="C187" i="20"/>
  <c r="E186" i="20"/>
  <c r="D186" i="20"/>
  <c r="C186" i="20"/>
  <c r="E185" i="20"/>
  <c r="D185" i="20"/>
  <c r="C185" i="20"/>
  <c r="E184" i="20"/>
  <c r="D184" i="20"/>
  <c r="C184" i="20"/>
  <c r="E183" i="20"/>
  <c r="D183" i="20"/>
  <c r="C183" i="20"/>
  <c r="E182" i="20"/>
  <c r="D182" i="20"/>
  <c r="C182" i="20"/>
  <c r="E181" i="20"/>
  <c r="D181" i="20"/>
  <c r="C181" i="20"/>
  <c r="E180" i="20"/>
  <c r="D180" i="20"/>
  <c r="C180" i="20"/>
  <c r="E179" i="20"/>
  <c r="D179" i="20"/>
  <c r="C179" i="20"/>
  <c r="E178" i="20"/>
  <c r="D178" i="20"/>
  <c r="C178" i="20"/>
  <c r="E177" i="20"/>
  <c r="D177" i="20"/>
  <c r="C177" i="20"/>
  <c r="E176" i="20"/>
  <c r="D176" i="20"/>
  <c r="C176" i="20"/>
  <c r="E175" i="20"/>
  <c r="D175" i="20"/>
  <c r="C175" i="20"/>
  <c r="E174" i="20"/>
  <c r="D174" i="20"/>
  <c r="C174" i="20"/>
  <c r="E173" i="20"/>
  <c r="D173" i="20"/>
  <c r="C173" i="20"/>
  <c r="E172" i="20"/>
  <c r="D172" i="20"/>
  <c r="C172" i="20"/>
  <c r="E171" i="20"/>
  <c r="D171" i="20"/>
  <c r="C171" i="20"/>
  <c r="E170" i="20"/>
  <c r="D170" i="20"/>
  <c r="C170" i="20"/>
  <c r="E169" i="20"/>
  <c r="D169" i="20"/>
  <c r="C169" i="20"/>
  <c r="E168" i="20"/>
  <c r="D168" i="20"/>
  <c r="C168" i="20"/>
  <c r="E167" i="20"/>
  <c r="D167" i="20"/>
  <c r="C167" i="20"/>
  <c r="E166" i="20"/>
  <c r="D166" i="20"/>
  <c r="C166" i="20"/>
  <c r="E165" i="20"/>
  <c r="D165" i="20"/>
  <c r="C165" i="20"/>
  <c r="E164" i="20"/>
  <c r="D164" i="20"/>
  <c r="C164" i="20"/>
  <c r="E163" i="20"/>
  <c r="D163" i="20"/>
  <c r="C163" i="20"/>
  <c r="E162" i="20"/>
  <c r="D162" i="20"/>
  <c r="C162" i="20"/>
  <c r="E161" i="20"/>
  <c r="D161" i="20"/>
  <c r="C161" i="20"/>
  <c r="E160" i="20"/>
  <c r="D160" i="20"/>
  <c r="C160" i="20"/>
  <c r="E159" i="20"/>
  <c r="D159" i="20"/>
  <c r="C159" i="20"/>
  <c r="E158" i="20"/>
  <c r="D158" i="20"/>
  <c r="C158" i="20"/>
  <c r="E157" i="20"/>
  <c r="D157" i="20"/>
  <c r="C157" i="20"/>
  <c r="E156" i="20"/>
  <c r="D156" i="20"/>
  <c r="C156" i="20"/>
  <c r="E155" i="20"/>
  <c r="D155" i="20"/>
  <c r="C155" i="20"/>
  <c r="E154" i="20"/>
  <c r="D154" i="20"/>
  <c r="C154" i="20"/>
  <c r="E153" i="20"/>
  <c r="D153" i="20"/>
  <c r="C153" i="20"/>
  <c r="E152" i="20"/>
  <c r="D152" i="20"/>
  <c r="C152" i="20"/>
  <c r="E151" i="20"/>
  <c r="D151" i="20"/>
  <c r="C151" i="20"/>
  <c r="E150" i="20"/>
  <c r="D150" i="20"/>
  <c r="C150" i="20"/>
  <c r="E149" i="20"/>
  <c r="D149" i="20"/>
  <c r="C149" i="20"/>
  <c r="E148" i="20"/>
  <c r="D148" i="20"/>
  <c r="C148" i="20"/>
  <c r="E147" i="20"/>
  <c r="D147" i="20"/>
  <c r="C147" i="20"/>
  <c r="E146" i="20"/>
  <c r="D146" i="20"/>
  <c r="C146" i="20"/>
  <c r="E145" i="20"/>
  <c r="D145" i="20"/>
  <c r="C145" i="20"/>
  <c r="E144" i="20"/>
  <c r="D144" i="20"/>
  <c r="C144" i="20"/>
  <c r="E143" i="20"/>
  <c r="D143" i="20"/>
  <c r="C143" i="20"/>
  <c r="E142" i="20"/>
  <c r="D142" i="20"/>
  <c r="C142" i="20"/>
  <c r="E141" i="20"/>
  <c r="D141" i="20"/>
  <c r="C141" i="20"/>
  <c r="E140" i="20"/>
  <c r="D140" i="20"/>
  <c r="C140" i="20"/>
  <c r="E139" i="20"/>
  <c r="D139" i="20"/>
  <c r="C139" i="20"/>
  <c r="E138" i="20"/>
  <c r="D138" i="20"/>
  <c r="C138" i="20"/>
  <c r="E137" i="20"/>
  <c r="D137" i="20"/>
  <c r="C137" i="20"/>
  <c r="E136" i="20"/>
  <c r="D136" i="20"/>
  <c r="C136" i="20"/>
  <c r="E135" i="20"/>
  <c r="D135" i="20"/>
  <c r="C135" i="20"/>
  <c r="E134" i="20"/>
  <c r="D134" i="20"/>
  <c r="C134" i="20"/>
  <c r="E133" i="20"/>
  <c r="D133" i="20"/>
  <c r="C133" i="20"/>
  <c r="E132" i="20"/>
  <c r="D132" i="20"/>
  <c r="C132" i="20"/>
  <c r="E131" i="20"/>
  <c r="D131" i="20"/>
  <c r="C131" i="20"/>
  <c r="E130" i="20"/>
  <c r="D130" i="20"/>
  <c r="C130" i="20"/>
  <c r="E129" i="20"/>
  <c r="D129" i="20"/>
  <c r="C129" i="20"/>
  <c r="E128" i="20"/>
  <c r="D128" i="20"/>
  <c r="C128" i="20"/>
  <c r="E127" i="20"/>
  <c r="D127" i="20"/>
  <c r="C127" i="20"/>
  <c r="E126" i="20"/>
  <c r="D126" i="20"/>
  <c r="C126" i="20"/>
  <c r="E125" i="20"/>
  <c r="D125" i="20"/>
  <c r="C125" i="20"/>
  <c r="E124" i="20"/>
  <c r="D124" i="20"/>
  <c r="C124" i="20"/>
  <c r="E123" i="20"/>
  <c r="D123" i="20"/>
  <c r="C123" i="20"/>
  <c r="E122" i="20"/>
  <c r="D122" i="20"/>
  <c r="C122" i="20"/>
  <c r="E121" i="20"/>
  <c r="D121" i="20"/>
  <c r="C121" i="20"/>
  <c r="E120" i="20"/>
  <c r="D120" i="20"/>
  <c r="C120" i="20"/>
  <c r="E119" i="20"/>
  <c r="D119" i="20"/>
  <c r="C119" i="20"/>
  <c r="E118" i="20"/>
  <c r="D118" i="20"/>
  <c r="C118" i="20"/>
  <c r="E117" i="20"/>
  <c r="D117" i="20"/>
  <c r="C117" i="20"/>
  <c r="E116" i="20"/>
  <c r="D116" i="20"/>
  <c r="C116" i="20"/>
  <c r="E115" i="20"/>
  <c r="D115" i="20"/>
  <c r="C115" i="20"/>
  <c r="E114" i="20"/>
  <c r="D114" i="20"/>
  <c r="C114" i="20"/>
  <c r="E113" i="20"/>
  <c r="D113" i="20"/>
  <c r="C113" i="20"/>
  <c r="E112" i="20"/>
  <c r="D112" i="20"/>
  <c r="C112" i="20"/>
  <c r="E111" i="20"/>
  <c r="D111" i="20"/>
  <c r="C111" i="20"/>
  <c r="E110" i="20"/>
  <c r="D110" i="20"/>
  <c r="C110" i="20"/>
  <c r="E109" i="20"/>
  <c r="D109" i="20"/>
  <c r="C109" i="20"/>
  <c r="E108" i="20"/>
  <c r="D108" i="20"/>
  <c r="C108" i="20"/>
  <c r="E107" i="20"/>
  <c r="D107" i="20"/>
  <c r="C107" i="20"/>
  <c r="E106" i="20"/>
  <c r="D106" i="20"/>
  <c r="C106" i="20"/>
  <c r="E105" i="20"/>
  <c r="D105" i="20"/>
  <c r="C105" i="20"/>
  <c r="E104" i="20"/>
  <c r="D104" i="20"/>
  <c r="C104" i="20"/>
  <c r="E103" i="20"/>
  <c r="D103" i="20"/>
  <c r="C103" i="20"/>
  <c r="E102" i="20"/>
  <c r="D102" i="20"/>
  <c r="C102" i="20"/>
  <c r="E101" i="20"/>
  <c r="D101" i="20"/>
  <c r="C101" i="20"/>
  <c r="E100" i="20"/>
  <c r="D100" i="20"/>
  <c r="C100" i="20"/>
  <c r="E99" i="20"/>
  <c r="D99" i="20"/>
  <c r="C99" i="20"/>
  <c r="E98" i="20"/>
  <c r="D98" i="20"/>
  <c r="C98" i="20"/>
  <c r="E97" i="20"/>
  <c r="D97" i="20"/>
  <c r="C97" i="20"/>
  <c r="E96" i="20"/>
  <c r="D96" i="20"/>
  <c r="C96" i="20"/>
  <c r="E95" i="20"/>
  <c r="D95" i="20"/>
  <c r="C95" i="20"/>
  <c r="E94" i="20"/>
  <c r="D94" i="20"/>
  <c r="C94" i="20"/>
  <c r="E93" i="20"/>
  <c r="D93" i="20"/>
  <c r="C93" i="20"/>
  <c r="E92" i="20"/>
  <c r="D92" i="20"/>
  <c r="C92" i="20"/>
  <c r="E91" i="20"/>
  <c r="D91" i="20"/>
  <c r="C91" i="20"/>
  <c r="E90" i="20"/>
  <c r="D90" i="20"/>
  <c r="C90" i="20"/>
  <c r="E89" i="20"/>
  <c r="D89" i="20"/>
  <c r="C89" i="20"/>
  <c r="E88" i="20"/>
  <c r="D88" i="20"/>
  <c r="C88" i="20"/>
  <c r="E87" i="20"/>
  <c r="D87" i="20"/>
  <c r="C87" i="20"/>
  <c r="E86" i="20"/>
  <c r="D86" i="20"/>
  <c r="C86" i="20"/>
  <c r="E85" i="20"/>
  <c r="D85" i="20"/>
  <c r="C85" i="20"/>
  <c r="E84" i="20"/>
  <c r="D84" i="20"/>
  <c r="C84" i="20"/>
  <c r="E83" i="20"/>
  <c r="D83" i="20"/>
  <c r="C83" i="20"/>
  <c r="E82" i="20"/>
  <c r="D82" i="20"/>
  <c r="C82" i="20"/>
  <c r="E81" i="20"/>
  <c r="D81" i="20"/>
  <c r="C81" i="20"/>
  <c r="E80" i="20"/>
  <c r="D80" i="20"/>
  <c r="C80" i="20"/>
  <c r="E79" i="20"/>
  <c r="D79" i="20"/>
  <c r="C79" i="20"/>
  <c r="E78" i="20"/>
  <c r="D78" i="20"/>
  <c r="C78" i="20"/>
  <c r="E77" i="20"/>
  <c r="D77" i="20"/>
  <c r="C77" i="20"/>
  <c r="E76" i="20"/>
  <c r="D76" i="20"/>
  <c r="C76" i="20"/>
  <c r="E75" i="20"/>
  <c r="D75" i="20"/>
  <c r="C75" i="20"/>
  <c r="E74" i="20"/>
  <c r="D74" i="20"/>
  <c r="C74" i="20"/>
  <c r="E73" i="20"/>
  <c r="D73" i="20"/>
  <c r="C73" i="20"/>
  <c r="E72" i="20"/>
  <c r="D72" i="20"/>
  <c r="C72" i="20"/>
  <c r="E71" i="20"/>
  <c r="D71" i="20"/>
  <c r="C71" i="20"/>
  <c r="E70" i="20"/>
  <c r="D70" i="20"/>
  <c r="C70" i="20"/>
  <c r="E69" i="20"/>
  <c r="D69" i="20"/>
  <c r="C69" i="20"/>
  <c r="E68" i="20"/>
  <c r="D68" i="20"/>
  <c r="C68" i="20"/>
  <c r="E67" i="20"/>
  <c r="D67" i="20"/>
  <c r="C67" i="20"/>
  <c r="E66" i="20"/>
  <c r="D66" i="20"/>
  <c r="C66" i="20"/>
  <c r="E65" i="20"/>
  <c r="D65" i="20"/>
  <c r="C65" i="20"/>
  <c r="E64" i="20"/>
  <c r="D64" i="20"/>
  <c r="C64" i="20"/>
  <c r="E63" i="20"/>
  <c r="D63" i="20"/>
  <c r="C63" i="20"/>
  <c r="E62" i="20"/>
  <c r="D62" i="20"/>
  <c r="C62" i="20"/>
  <c r="E61" i="20"/>
  <c r="D61" i="20"/>
  <c r="C61" i="20"/>
  <c r="E60" i="20"/>
  <c r="D60" i="20"/>
  <c r="C60" i="20"/>
  <c r="E59" i="20"/>
  <c r="D59" i="20"/>
  <c r="C59" i="20"/>
  <c r="E58" i="20"/>
  <c r="D58" i="20"/>
  <c r="C58" i="20"/>
  <c r="E57" i="20"/>
  <c r="D57" i="20"/>
  <c r="C57" i="20"/>
  <c r="E56" i="20"/>
  <c r="D56" i="20"/>
  <c r="C56" i="20"/>
  <c r="E55" i="20"/>
  <c r="D55" i="20"/>
  <c r="C55" i="20"/>
  <c r="E54" i="20"/>
  <c r="D54" i="20"/>
  <c r="C54" i="20"/>
  <c r="E53" i="20"/>
  <c r="D53" i="20"/>
  <c r="C53" i="20"/>
  <c r="E52" i="20"/>
  <c r="D52" i="20"/>
  <c r="C52" i="20"/>
  <c r="E51" i="20"/>
  <c r="D51" i="20"/>
  <c r="C51" i="20"/>
  <c r="E50" i="20"/>
  <c r="D50" i="20"/>
  <c r="C50" i="20"/>
  <c r="E49" i="20"/>
  <c r="D49" i="20"/>
  <c r="C49" i="20"/>
  <c r="E48" i="20"/>
  <c r="D48" i="20"/>
  <c r="C48" i="20"/>
  <c r="E47" i="20"/>
  <c r="D47" i="20"/>
  <c r="C47" i="20"/>
  <c r="E46" i="20"/>
  <c r="D46" i="20"/>
  <c r="C46" i="20"/>
  <c r="E45" i="20"/>
  <c r="D45" i="20"/>
  <c r="C45" i="20"/>
  <c r="E44" i="20"/>
  <c r="D44" i="20"/>
  <c r="C44" i="20"/>
  <c r="E43" i="20"/>
  <c r="D43" i="20"/>
  <c r="C43" i="20"/>
  <c r="E42" i="20"/>
  <c r="D42" i="20"/>
  <c r="C42" i="20"/>
  <c r="E41" i="20"/>
  <c r="D41" i="20"/>
  <c r="C41" i="20"/>
  <c r="E40" i="20"/>
  <c r="D40" i="20"/>
  <c r="C40" i="20"/>
  <c r="E39" i="20"/>
  <c r="D39" i="20"/>
  <c r="C39" i="20"/>
  <c r="E38" i="20"/>
  <c r="D38" i="20"/>
  <c r="C38" i="20"/>
  <c r="E37" i="20"/>
  <c r="D37" i="20"/>
  <c r="C37" i="20"/>
  <c r="E36" i="20"/>
  <c r="D36" i="20"/>
  <c r="C36" i="20"/>
  <c r="E35" i="20"/>
  <c r="D35" i="20"/>
  <c r="C35" i="20"/>
  <c r="E34" i="20"/>
  <c r="D34" i="20"/>
  <c r="C34" i="20"/>
  <c r="E33" i="20"/>
  <c r="D33" i="20"/>
  <c r="C33" i="20"/>
  <c r="E32" i="20"/>
  <c r="D32" i="20"/>
  <c r="C32" i="20"/>
  <c r="E31" i="20"/>
  <c r="D31" i="20"/>
  <c r="C31" i="20"/>
  <c r="E30" i="20"/>
  <c r="D30" i="20"/>
  <c r="C30" i="20"/>
  <c r="E29" i="20"/>
  <c r="D29" i="20"/>
  <c r="C29" i="20"/>
  <c r="E28" i="20"/>
  <c r="D28" i="20"/>
  <c r="C28" i="20"/>
  <c r="E27" i="20"/>
  <c r="D27" i="20"/>
  <c r="C27" i="20"/>
  <c r="E26" i="20"/>
  <c r="D26" i="20"/>
  <c r="C26" i="20"/>
  <c r="E25" i="20"/>
  <c r="D25" i="20"/>
  <c r="C25" i="20"/>
  <c r="E24" i="20"/>
  <c r="D24" i="20"/>
  <c r="C24" i="20"/>
  <c r="E23" i="20"/>
  <c r="D23" i="20"/>
  <c r="C23" i="20"/>
  <c r="E22" i="20"/>
  <c r="D22" i="20"/>
  <c r="C22" i="20"/>
  <c r="E21" i="20"/>
  <c r="D21" i="20"/>
  <c r="C21" i="20"/>
  <c r="E20" i="20"/>
  <c r="D20" i="20"/>
  <c r="C20" i="20"/>
  <c r="E19" i="20"/>
  <c r="D19" i="20"/>
  <c r="C19" i="20"/>
  <c r="E18" i="20"/>
  <c r="D18" i="20"/>
  <c r="C18" i="20"/>
  <c r="E17" i="20"/>
  <c r="D17" i="20"/>
  <c r="C17" i="20"/>
  <c r="E16" i="20"/>
  <c r="D16" i="20"/>
  <c r="C16" i="20"/>
  <c r="E15" i="20"/>
  <c r="D15" i="20"/>
  <c r="C15" i="20"/>
  <c r="E14" i="20"/>
  <c r="D14" i="20"/>
  <c r="C14" i="20"/>
  <c r="E13" i="20"/>
  <c r="D13" i="20"/>
  <c r="C13" i="20"/>
  <c r="E12" i="20"/>
  <c r="D12" i="20"/>
  <c r="C12" i="20"/>
  <c r="E11" i="20"/>
  <c r="D11" i="20"/>
  <c r="C11" i="20"/>
  <c r="E10" i="20"/>
  <c r="D10" i="20"/>
  <c r="C10" i="20"/>
  <c r="E9" i="20"/>
  <c r="D9" i="20"/>
  <c r="C9" i="20"/>
  <c r="E8" i="20"/>
  <c r="D8" i="20"/>
  <c r="C8" i="20"/>
  <c r="E7" i="20"/>
  <c r="D7" i="20"/>
  <c r="C7" i="20"/>
  <c r="E6" i="20"/>
  <c r="D6" i="20"/>
  <c r="C6" i="20"/>
  <c r="E5" i="20"/>
  <c r="D5" i="20"/>
  <c r="C5" i="20"/>
  <c r="E4" i="20"/>
  <c r="D4" i="20"/>
  <c r="C4" i="20"/>
  <c r="C3" i="20"/>
  <c r="Q165" i="20" l="1"/>
  <c r="Q177" i="20"/>
  <c r="Q163" i="20"/>
  <c r="Q207" i="20"/>
  <c r="Q5" i="20"/>
  <c r="Q6" i="20" l="1"/>
  <c r="Q7" i="20"/>
  <c r="Q3" i="20"/>
  <c r="Q4" i="20"/>
  <c r="Q206" i="20" l="1"/>
  <c r="Q205" i="20"/>
  <c r="Q204" i="20"/>
  <c r="Q203" i="20"/>
  <c r="Q202" i="20"/>
  <c r="Q201" i="20"/>
  <c r="Q200" i="20"/>
  <c r="Q199" i="20"/>
  <c r="Q198" i="20"/>
  <c r="Q197" i="20"/>
  <c r="Q196" i="20"/>
  <c r="Q195" i="20"/>
  <c r="Q194" i="20"/>
  <c r="Q193" i="20"/>
  <c r="Q192" i="20"/>
  <c r="Q191" i="20"/>
  <c r="Q190" i="20"/>
  <c r="Q189" i="20"/>
  <c r="Q188" i="20"/>
  <c r="Q187" i="20"/>
  <c r="Q186" i="20"/>
  <c r="Q185" i="20"/>
  <c r="Q184" i="20"/>
  <c r="Q183" i="20"/>
  <c r="Q182" i="20"/>
  <c r="Q181" i="20"/>
  <c r="Q180" i="20"/>
  <c r="Q179" i="20"/>
  <c r="Q178" i="20"/>
  <c r="Q176" i="20"/>
  <c r="Q175" i="20"/>
  <c r="Q174" i="20"/>
  <c r="Q173" i="20"/>
  <c r="Q172" i="20"/>
  <c r="Q171" i="20"/>
  <c r="Q170" i="20"/>
  <c r="Q169" i="20"/>
  <c r="Q168" i="20"/>
  <c r="Q167" i="20"/>
  <c r="Q166" i="20"/>
  <c r="Q164" i="20"/>
  <c r="Q162" i="20"/>
  <c r="Q161" i="20"/>
  <c r="Q160" i="20"/>
  <c r="Q159" i="20"/>
  <c r="Q158" i="20"/>
  <c r="Q157" i="20"/>
  <c r="Q156" i="20"/>
  <c r="Q155" i="20"/>
  <c r="Q154" i="20"/>
  <c r="Q153" i="20"/>
  <c r="Q152" i="20"/>
  <c r="Q151" i="20"/>
  <c r="Q150" i="20"/>
  <c r="Q149" i="20"/>
  <c r="Q148" i="20"/>
  <c r="Q147" i="20"/>
  <c r="Q146" i="20"/>
  <c r="Q145" i="20"/>
  <c r="Q144" i="20"/>
  <c r="Q143" i="20"/>
  <c r="Q142" i="20"/>
  <c r="Q141" i="20"/>
  <c r="Q140" i="20"/>
  <c r="Q139" i="20"/>
  <c r="Q138" i="20"/>
  <c r="Q137" i="20"/>
  <c r="Q136" i="20"/>
  <c r="Q135" i="20"/>
  <c r="Q134" i="20"/>
  <c r="Q133" i="20"/>
  <c r="Q132" i="20"/>
  <c r="Q131" i="20"/>
  <c r="Q130" i="20"/>
  <c r="Q129" i="20"/>
  <c r="Q128" i="20"/>
  <c r="Q127" i="20"/>
  <c r="Q126" i="20"/>
  <c r="Q125" i="20"/>
  <c r="Q124" i="20"/>
  <c r="Q123" i="20"/>
  <c r="Q122" i="20"/>
  <c r="Q121" i="20"/>
  <c r="Q120" i="20"/>
  <c r="Q119" i="20"/>
  <c r="Q118" i="20"/>
  <c r="Q117" i="20"/>
  <c r="Q116" i="20"/>
  <c r="Q115" i="20"/>
  <c r="Q114" i="20"/>
  <c r="Q113" i="20"/>
  <c r="Q112" i="20"/>
  <c r="Q111" i="20"/>
  <c r="Q110" i="20"/>
  <c r="Q109" i="20"/>
  <c r="Q108" i="20"/>
  <c r="Q107" i="20"/>
  <c r="Q106" i="20"/>
  <c r="Q105" i="20"/>
  <c r="Q104" i="20"/>
  <c r="Q103" i="20"/>
  <c r="Q102" i="20"/>
  <c r="Q101" i="20"/>
  <c r="Q100" i="20"/>
  <c r="Q99" i="20"/>
  <c r="Q98" i="20"/>
  <c r="Q97" i="20"/>
  <c r="Q96" i="20"/>
  <c r="Q95" i="20"/>
  <c r="Q94" i="20"/>
  <c r="Q93" i="20"/>
  <c r="Q92" i="20"/>
  <c r="Q91" i="20"/>
  <c r="Q90" i="20"/>
  <c r="Q89" i="20"/>
  <c r="Q88" i="20"/>
  <c r="Q87" i="20"/>
  <c r="Q86" i="20"/>
  <c r="Q85" i="20"/>
  <c r="Q84" i="20"/>
  <c r="Q83" i="20"/>
  <c r="Q82" i="20"/>
  <c r="Q81" i="20"/>
  <c r="Q80" i="20"/>
  <c r="Q79" i="20"/>
  <c r="Q78" i="20"/>
  <c r="Q77" i="20"/>
  <c r="Q76" i="20"/>
  <c r="Q75" i="20"/>
  <c r="Q74" i="20"/>
  <c r="Q73" i="20"/>
  <c r="Q72" i="20"/>
  <c r="Q71" i="20"/>
  <c r="Q70" i="20"/>
  <c r="Q69" i="20"/>
  <c r="Q68" i="20"/>
  <c r="Q67" i="20"/>
  <c r="Q66" i="20"/>
  <c r="Q65" i="20"/>
  <c r="Q64" i="20"/>
  <c r="Q63" i="20"/>
  <c r="Q62" i="20"/>
  <c r="Q61" i="20"/>
  <c r="Q60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Q47" i="20"/>
  <c r="Q46" i="20"/>
  <c r="Q45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O3" i="20" l="1"/>
  <c r="O207" i="20"/>
  <c r="O206" i="20"/>
  <c r="O205" i="20"/>
  <c r="O204" i="20"/>
  <c r="O203" i="20"/>
  <c r="O202" i="20"/>
  <c r="O201" i="20"/>
  <c r="O200" i="20"/>
  <c r="O199" i="20"/>
  <c r="O198" i="20"/>
  <c r="O197" i="20"/>
  <c r="O196" i="20"/>
  <c r="O195" i="20"/>
  <c r="O194" i="20"/>
  <c r="O193" i="20"/>
  <c r="O192" i="20"/>
  <c r="O191" i="20"/>
  <c r="O190" i="20"/>
  <c r="O189" i="20"/>
  <c r="O188" i="20"/>
  <c r="O187" i="20"/>
  <c r="O186" i="20"/>
  <c r="O185" i="20"/>
  <c r="O184" i="20"/>
  <c r="O183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9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P61" i="20" l="1"/>
  <c r="P25" i="20"/>
  <c r="P49" i="20"/>
  <c r="P85" i="20"/>
  <c r="P97" i="20"/>
  <c r="P117" i="20"/>
  <c r="P133" i="20"/>
  <c r="P157" i="20"/>
  <c r="P181" i="20"/>
  <c r="P197" i="20"/>
  <c r="P53" i="20"/>
  <c r="P57" i="20"/>
  <c r="P29" i="20"/>
  <c r="P33" i="20"/>
  <c r="P37" i="20"/>
  <c r="P41" i="20"/>
  <c r="P45" i="20"/>
  <c r="P65" i="20"/>
  <c r="P69" i="20"/>
  <c r="P73" i="20"/>
  <c r="P77" i="20"/>
  <c r="P81" i="20"/>
  <c r="P89" i="20"/>
  <c r="P93" i="20"/>
  <c r="P101" i="20"/>
  <c r="P105" i="20"/>
  <c r="P109" i="20"/>
  <c r="P113" i="20"/>
  <c r="P121" i="20"/>
  <c r="P125" i="20"/>
  <c r="P129" i="20"/>
  <c r="P137" i="20"/>
  <c r="P141" i="20"/>
  <c r="P145" i="20"/>
  <c r="P149" i="20"/>
  <c r="P153" i="20"/>
  <c r="P161" i="20"/>
  <c r="P165" i="20"/>
  <c r="P169" i="20"/>
  <c r="P173" i="20"/>
  <c r="P177" i="20"/>
  <c r="P185" i="20"/>
  <c r="P189" i="20"/>
  <c r="P193" i="20"/>
  <c r="P201" i="20"/>
  <c r="P205" i="20"/>
  <c r="P22" i="20"/>
  <c r="P26" i="20"/>
  <c r="P30" i="20"/>
  <c r="P34" i="20"/>
  <c r="P38" i="20"/>
  <c r="P42" i="20"/>
  <c r="P46" i="20"/>
  <c r="P50" i="20"/>
  <c r="P54" i="20"/>
  <c r="P58" i="20"/>
  <c r="P62" i="20"/>
  <c r="P66" i="20"/>
  <c r="P70" i="20"/>
  <c r="P74" i="20"/>
  <c r="P78" i="20"/>
  <c r="P82" i="20"/>
  <c r="P86" i="20"/>
  <c r="P90" i="20"/>
  <c r="P94" i="20"/>
  <c r="P98" i="20"/>
  <c r="P102" i="20"/>
  <c r="P106" i="20"/>
  <c r="P110" i="20"/>
  <c r="P114" i="20"/>
  <c r="P118" i="20"/>
  <c r="P122" i="20"/>
  <c r="P126" i="20"/>
  <c r="P130" i="20"/>
  <c r="P134" i="20"/>
  <c r="P138" i="20"/>
  <c r="P142" i="20"/>
  <c r="P146" i="20"/>
  <c r="P150" i="20"/>
  <c r="P154" i="20"/>
  <c r="P158" i="20"/>
  <c r="P162" i="20"/>
  <c r="P166" i="20"/>
  <c r="P170" i="20"/>
  <c r="P174" i="20"/>
  <c r="P178" i="20"/>
  <c r="P182" i="20"/>
  <c r="P186" i="20"/>
  <c r="P190" i="20"/>
  <c r="P194" i="20"/>
  <c r="P198" i="20"/>
  <c r="P202" i="20"/>
  <c r="P206" i="20"/>
  <c r="P23" i="20"/>
  <c r="P27" i="20"/>
  <c r="P31" i="20"/>
  <c r="P35" i="20"/>
  <c r="P39" i="20"/>
  <c r="P43" i="20"/>
  <c r="P47" i="20"/>
  <c r="P51" i="20"/>
  <c r="P55" i="20"/>
  <c r="P59" i="20"/>
  <c r="P63" i="20"/>
  <c r="P67" i="20"/>
  <c r="P71" i="20"/>
  <c r="P75" i="20"/>
  <c r="P79" i="20"/>
  <c r="P83" i="20"/>
  <c r="P87" i="20"/>
  <c r="P91" i="20"/>
  <c r="P95" i="20"/>
  <c r="P99" i="20"/>
  <c r="P103" i="20"/>
  <c r="P107" i="20"/>
  <c r="P111" i="20"/>
  <c r="P115" i="20"/>
  <c r="P119" i="20"/>
  <c r="P123" i="20"/>
  <c r="P127" i="20"/>
  <c r="P131" i="20"/>
  <c r="P135" i="20"/>
  <c r="P139" i="20"/>
  <c r="P143" i="20"/>
  <c r="P147" i="20"/>
  <c r="P151" i="20"/>
  <c r="P155" i="20"/>
  <c r="P159" i="20"/>
  <c r="P163" i="20"/>
  <c r="P167" i="20"/>
  <c r="P171" i="20"/>
  <c r="P175" i="20"/>
  <c r="P179" i="20"/>
  <c r="P183" i="20"/>
  <c r="P187" i="20"/>
  <c r="P191" i="20"/>
  <c r="P195" i="20"/>
  <c r="P199" i="20"/>
  <c r="P203" i="20"/>
  <c r="P207" i="20"/>
  <c r="P21" i="20"/>
  <c r="P24" i="20"/>
  <c r="P28" i="20"/>
  <c r="P32" i="20"/>
  <c r="P36" i="20"/>
  <c r="P40" i="20"/>
  <c r="P44" i="20"/>
  <c r="P48" i="20"/>
  <c r="P52" i="20"/>
  <c r="P56" i="20"/>
  <c r="P60" i="20"/>
  <c r="P64" i="20"/>
  <c r="P68" i="20"/>
  <c r="P72" i="20"/>
  <c r="P76" i="20"/>
  <c r="P80" i="20"/>
  <c r="P84" i="20"/>
  <c r="P88" i="20"/>
  <c r="P92" i="20"/>
  <c r="P96" i="20"/>
  <c r="P100" i="20"/>
  <c r="P104" i="20"/>
  <c r="P108" i="20"/>
  <c r="P112" i="20"/>
  <c r="P116" i="20"/>
  <c r="P120" i="20"/>
  <c r="P124" i="20"/>
  <c r="P128" i="20"/>
  <c r="P132" i="20"/>
  <c r="P136" i="20"/>
  <c r="P140" i="20"/>
  <c r="P144" i="20"/>
  <c r="P148" i="20"/>
  <c r="P152" i="20"/>
  <c r="P156" i="20"/>
  <c r="P160" i="20"/>
  <c r="P164" i="20"/>
  <c r="P168" i="20"/>
  <c r="P172" i="20"/>
  <c r="P176" i="20"/>
  <c r="P180" i="20"/>
  <c r="P184" i="20"/>
  <c r="P188" i="20"/>
  <c r="P192" i="20"/>
  <c r="P196" i="20"/>
  <c r="P200" i="20"/>
  <c r="P204" i="20"/>
  <c r="P19" i="20"/>
  <c r="P15" i="20"/>
  <c r="P11" i="20"/>
  <c r="P7" i="20"/>
  <c r="P3" i="20"/>
  <c r="P18" i="20"/>
  <c r="P14" i="20"/>
  <c r="P10" i="20"/>
  <c r="P6" i="20"/>
  <c r="P17" i="20"/>
  <c r="P13" i="20"/>
  <c r="P9" i="20"/>
  <c r="P5" i="20"/>
  <c r="P20" i="20"/>
  <c r="P16" i="20"/>
  <c r="P12" i="20"/>
  <c r="P8" i="20"/>
  <c r="P4" i="20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3" i="19"/>
  <c r="K12" i="19"/>
  <c r="K11" i="19"/>
  <c r="K10" i="19"/>
  <c r="K9" i="19"/>
  <c r="K8" i="19"/>
  <c r="K7" i="19"/>
  <c r="K6" i="19"/>
  <c r="K5" i="19"/>
  <c r="K4" i="19"/>
  <c r="K3" i="19"/>
  <c r="G122" i="17"/>
  <c r="G149" i="17"/>
  <c r="G200" i="17"/>
  <c r="G73" i="17"/>
  <c r="G173" i="17"/>
  <c r="G23" i="17"/>
  <c r="G201" i="17"/>
  <c r="G141" i="17"/>
  <c r="G100" i="17"/>
  <c r="G79" i="17"/>
  <c r="G12" i="17"/>
  <c r="G7" i="17"/>
  <c r="G152" i="17"/>
  <c r="G17" i="17"/>
  <c r="G33" i="17"/>
  <c r="G99" i="17"/>
  <c r="G57" i="17"/>
  <c r="G16" i="17"/>
  <c r="G14" i="17"/>
  <c r="G67" i="17"/>
  <c r="G10" i="17"/>
  <c r="G46" i="17"/>
  <c r="G36" i="17"/>
  <c r="G161" i="17"/>
  <c r="G109" i="17"/>
  <c r="G163" i="17"/>
  <c r="G181" i="17"/>
  <c r="G6" i="17"/>
  <c r="G3" i="17"/>
  <c r="G18" i="17"/>
  <c r="G92" i="17"/>
  <c r="G172" i="17"/>
  <c r="G19" i="17"/>
  <c r="G65" i="17"/>
  <c r="G185" i="17"/>
  <c r="G180" i="17"/>
  <c r="G61" i="17"/>
  <c r="G192" i="17"/>
  <c r="G43" i="17"/>
  <c r="G51" i="17"/>
  <c r="G21" i="17"/>
  <c r="G2" i="17"/>
  <c r="G42" i="17"/>
  <c r="G39" i="17"/>
  <c r="G108" i="17"/>
  <c r="G103" i="17"/>
  <c r="G96" i="17"/>
  <c r="G199" i="17"/>
  <c r="G146" i="17"/>
  <c r="G41" i="17"/>
  <c r="G15" i="17"/>
  <c r="G159" i="17"/>
  <c r="G158" i="17"/>
  <c r="G178" i="17"/>
  <c r="G157" i="17"/>
  <c r="G38" i="17"/>
  <c r="G125" i="17"/>
  <c r="G84" i="17"/>
  <c r="G55" i="17"/>
  <c r="G154" i="17"/>
  <c r="G106" i="17"/>
  <c r="G54" i="17"/>
  <c r="G56" i="17"/>
  <c r="G50" i="17"/>
  <c r="G71" i="17"/>
  <c r="G140" i="17"/>
  <c r="G13" i="17"/>
  <c r="G93" i="17"/>
  <c r="G134" i="17"/>
  <c r="G31" i="17"/>
  <c r="G105" i="17"/>
  <c r="G113" i="17"/>
  <c r="G35" i="17"/>
  <c r="G144" i="17"/>
  <c r="G156" i="17"/>
  <c r="G60" i="17"/>
  <c r="G27" i="17"/>
  <c r="G118" i="17"/>
  <c r="G175" i="17"/>
  <c r="G83" i="17"/>
  <c r="G166" i="17"/>
  <c r="G110" i="17"/>
  <c r="G75" i="17"/>
  <c r="G89" i="17"/>
  <c r="G59" i="17"/>
  <c r="G28" i="17"/>
  <c r="G116" i="17"/>
  <c r="G49" i="17"/>
  <c r="G30" i="17"/>
  <c r="G136" i="17"/>
  <c r="G138" i="17"/>
  <c r="G193" i="17"/>
  <c r="G196" i="17"/>
  <c r="G189" i="17"/>
  <c r="G131" i="17"/>
  <c r="G162" i="17"/>
  <c r="G78" i="17"/>
  <c r="G40" i="17"/>
  <c r="G120" i="17"/>
  <c r="G132" i="17"/>
  <c r="G176" i="17"/>
  <c r="G186" i="17"/>
  <c r="G48" i="17"/>
  <c r="G194" i="17"/>
  <c r="G87" i="17"/>
  <c r="G160" i="17"/>
  <c r="G114" i="17"/>
  <c r="G80" i="17"/>
  <c r="G98" i="17"/>
  <c r="G111" i="17"/>
  <c r="G128" i="17"/>
  <c r="G76" i="17"/>
  <c r="G5" i="17"/>
  <c r="G32" i="17"/>
  <c r="G9" i="17"/>
  <c r="G85" i="17"/>
  <c r="G45" i="17"/>
  <c r="G153" i="17"/>
  <c r="G179" i="17"/>
  <c r="G174" i="17"/>
  <c r="G64" i="17"/>
  <c r="G63" i="17"/>
  <c r="G44" i="17"/>
  <c r="G203" i="17"/>
  <c r="G8" i="17"/>
  <c r="G143" i="17"/>
  <c r="G202" i="17"/>
  <c r="G130" i="17"/>
  <c r="G177" i="17"/>
  <c r="G72" i="17"/>
  <c r="G117" i="17"/>
  <c r="G168" i="17"/>
  <c r="G171" i="17"/>
  <c r="G29" i="17"/>
  <c r="G52" i="17"/>
  <c r="G77" i="17"/>
  <c r="G37" i="17"/>
  <c r="G53" i="17"/>
  <c r="G139" i="17"/>
  <c r="G104" i="17"/>
  <c r="G169" i="17"/>
  <c r="G142" i="17"/>
  <c r="G24" i="17"/>
  <c r="G58" i="17"/>
  <c r="G191" i="17"/>
  <c r="G20" i="17"/>
  <c r="G101" i="17"/>
  <c r="G26" i="17"/>
  <c r="G182" i="17"/>
  <c r="G97" i="17"/>
  <c r="G183" i="17"/>
  <c r="G190" i="17"/>
  <c r="G127" i="17"/>
  <c r="G82" i="17"/>
  <c r="G184" i="17"/>
  <c r="G22" i="17"/>
  <c r="G112" i="17"/>
  <c r="G187" i="17"/>
  <c r="G147" i="17"/>
  <c r="G107" i="17"/>
  <c r="G69" i="17"/>
  <c r="G91" i="17"/>
  <c r="G151" i="17"/>
  <c r="G197" i="17"/>
  <c r="G135" i="17"/>
  <c r="G123" i="17"/>
  <c r="G167" i="17"/>
  <c r="G4" i="17"/>
  <c r="G95" i="17"/>
  <c r="G129" i="17"/>
  <c r="G124" i="17"/>
  <c r="G90" i="17"/>
  <c r="G11" i="17"/>
  <c r="G150" i="17"/>
  <c r="G70" i="17"/>
  <c r="G148" i="17"/>
  <c r="G119" i="17"/>
  <c r="G165" i="17"/>
  <c r="G198" i="17"/>
  <c r="G195" i="17"/>
  <c r="G88" i="17"/>
  <c r="G137" i="17"/>
  <c r="G133" i="17"/>
  <c r="G94" i="17"/>
  <c r="G81" i="17"/>
  <c r="G188" i="17"/>
  <c r="G47" i="17"/>
  <c r="G66" i="17"/>
  <c r="G121" i="17"/>
  <c r="G145" i="17"/>
  <c r="G62" i="17"/>
  <c r="G126" i="17"/>
  <c r="G86" i="17"/>
  <c r="G25" i="17"/>
  <c r="G170" i="17"/>
  <c r="G115" i="17"/>
  <c r="G155" i="17"/>
  <c r="G164" i="17"/>
  <c r="G68" i="17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22" i="17" l="1"/>
  <c r="F149" i="17"/>
  <c r="F200" i="17"/>
  <c r="F73" i="17"/>
  <c r="F173" i="17"/>
  <c r="F23" i="17"/>
  <c r="F201" i="17"/>
  <c r="F141" i="17"/>
  <c r="F100" i="17"/>
  <c r="F79" i="17"/>
  <c r="F12" i="17"/>
  <c r="F7" i="17"/>
  <c r="F152" i="17"/>
  <c r="F17" i="17"/>
  <c r="F33" i="17"/>
  <c r="F99" i="17"/>
  <c r="F57" i="17"/>
  <c r="F16" i="17"/>
  <c r="F14" i="17"/>
  <c r="F67" i="17"/>
  <c r="F10" i="17"/>
  <c r="F46" i="17"/>
  <c r="F36" i="17"/>
  <c r="F161" i="17"/>
  <c r="F109" i="17"/>
  <c r="F163" i="17"/>
  <c r="F181" i="17"/>
  <c r="F6" i="17"/>
  <c r="F3" i="17"/>
  <c r="F18" i="17"/>
  <c r="F92" i="17"/>
  <c r="F172" i="17"/>
  <c r="F19" i="17"/>
  <c r="F65" i="17"/>
  <c r="F185" i="17"/>
  <c r="F180" i="17"/>
  <c r="F61" i="17"/>
  <c r="F192" i="17"/>
  <c r="F43" i="17"/>
  <c r="F51" i="17"/>
  <c r="F21" i="17"/>
  <c r="F2" i="17"/>
  <c r="F42" i="17"/>
  <c r="F39" i="17"/>
  <c r="F108" i="17"/>
  <c r="F103" i="17"/>
  <c r="F96" i="17"/>
  <c r="F199" i="17"/>
  <c r="F146" i="17"/>
  <c r="F41" i="17"/>
  <c r="F15" i="17"/>
  <c r="F159" i="17"/>
  <c r="F158" i="17"/>
  <c r="F178" i="17"/>
  <c r="F157" i="17"/>
  <c r="F38" i="17"/>
  <c r="F125" i="17"/>
  <c r="F84" i="17"/>
  <c r="F55" i="17"/>
  <c r="F154" i="17"/>
  <c r="F106" i="17"/>
  <c r="F54" i="17"/>
  <c r="F56" i="17"/>
  <c r="F50" i="17"/>
  <c r="F71" i="17"/>
  <c r="F140" i="17"/>
  <c r="F13" i="17"/>
  <c r="F93" i="17"/>
  <c r="F134" i="17"/>
  <c r="F31" i="17"/>
  <c r="F105" i="17"/>
  <c r="F113" i="17"/>
  <c r="F35" i="17"/>
  <c r="F144" i="17"/>
  <c r="F156" i="17"/>
  <c r="F60" i="17"/>
  <c r="F27" i="17"/>
  <c r="F118" i="17"/>
  <c r="F175" i="17"/>
  <c r="F83" i="17"/>
  <c r="F166" i="17"/>
  <c r="F110" i="17"/>
  <c r="F75" i="17"/>
  <c r="F89" i="17"/>
  <c r="F59" i="17"/>
  <c r="F28" i="17"/>
  <c r="F116" i="17"/>
  <c r="F49" i="17"/>
  <c r="F30" i="17"/>
  <c r="F136" i="17"/>
  <c r="F138" i="17"/>
  <c r="F193" i="17"/>
  <c r="F196" i="17"/>
  <c r="F189" i="17"/>
  <c r="F131" i="17"/>
  <c r="F162" i="17"/>
  <c r="F78" i="17"/>
  <c r="F40" i="17"/>
  <c r="F120" i="17"/>
  <c r="F132" i="17"/>
  <c r="F176" i="17"/>
  <c r="F186" i="17"/>
  <c r="F48" i="17"/>
  <c r="F194" i="17"/>
  <c r="F87" i="17"/>
  <c r="F160" i="17"/>
  <c r="F114" i="17"/>
  <c r="F80" i="17"/>
  <c r="F98" i="17"/>
  <c r="F111" i="17"/>
  <c r="F128" i="17"/>
  <c r="F76" i="17"/>
  <c r="F5" i="17"/>
  <c r="F32" i="17"/>
  <c r="F9" i="17"/>
  <c r="F85" i="17"/>
  <c r="F45" i="17"/>
  <c r="F153" i="17"/>
  <c r="F179" i="17"/>
  <c r="F174" i="17"/>
  <c r="F64" i="17"/>
  <c r="F63" i="17"/>
  <c r="F44" i="17"/>
  <c r="F203" i="17"/>
  <c r="F8" i="17"/>
  <c r="F102" i="17"/>
  <c r="F143" i="17"/>
  <c r="F202" i="17"/>
  <c r="F130" i="17"/>
  <c r="F177" i="17"/>
  <c r="F72" i="17"/>
  <c r="F117" i="17"/>
  <c r="F168" i="17"/>
  <c r="F171" i="17"/>
  <c r="F29" i="17"/>
  <c r="F52" i="17"/>
  <c r="F77" i="17"/>
  <c r="F37" i="17"/>
  <c r="F53" i="17"/>
  <c r="F139" i="17"/>
  <c r="F104" i="17"/>
  <c r="F169" i="17"/>
  <c r="F142" i="17"/>
  <c r="F24" i="17"/>
  <c r="F58" i="17"/>
  <c r="F191" i="17"/>
  <c r="F20" i="17"/>
  <c r="F101" i="17"/>
  <c r="F26" i="17"/>
  <c r="F182" i="17"/>
  <c r="F97" i="17"/>
  <c r="F183" i="17"/>
  <c r="F190" i="17"/>
  <c r="F127" i="17"/>
  <c r="F82" i="17"/>
  <c r="F184" i="17"/>
  <c r="F22" i="17"/>
  <c r="F112" i="17"/>
  <c r="F187" i="17"/>
  <c r="F147" i="17"/>
  <c r="F107" i="17"/>
  <c r="F69" i="17"/>
  <c r="F91" i="17"/>
  <c r="F151" i="17"/>
  <c r="F197" i="17"/>
  <c r="F135" i="17"/>
  <c r="F123" i="17"/>
  <c r="F167" i="17"/>
  <c r="F4" i="17"/>
  <c r="F95" i="17"/>
  <c r="F129" i="17"/>
  <c r="F124" i="17"/>
  <c r="F90" i="17"/>
  <c r="F11" i="17"/>
  <c r="F150" i="17"/>
  <c r="F70" i="17"/>
  <c r="F148" i="17"/>
  <c r="F119" i="17"/>
  <c r="F165" i="17"/>
  <c r="F198" i="17"/>
  <c r="F195" i="17"/>
  <c r="F88" i="17"/>
  <c r="F137" i="17"/>
  <c r="F133" i="17"/>
  <c r="F94" i="17"/>
  <c r="F81" i="17"/>
  <c r="F188" i="17"/>
  <c r="F47" i="17"/>
  <c r="F66" i="17"/>
  <c r="F121" i="17"/>
  <c r="F145" i="17"/>
  <c r="F62" i="17"/>
  <c r="F126" i="17"/>
  <c r="F86" i="17"/>
  <c r="F25" i="17"/>
  <c r="F170" i="17"/>
  <c r="F115" i="17"/>
  <c r="F155" i="17"/>
  <c r="F164" i="17"/>
  <c r="F68" i="17"/>
  <c r="E3" i="16" l="1"/>
  <c r="E4" i="16"/>
  <c r="E5" i="16"/>
  <c r="E6" i="16"/>
  <c r="E7" i="16"/>
  <c r="E8" i="16"/>
  <c r="E9" i="16"/>
  <c r="E10" i="16"/>
  <c r="E11" i="16"/>
  <c r="E12" i="16"/>
  <c r="E2" i="16"/>
</calcChain>
</file>

<file path=xl/sharedStrings.xml><?xml version="1.0" encoding="utf-8"?>
<sst xmlns="http://schemas.openxmlformats.org/spreadsheetml/2006/main" count="2488" uniqueCount="633">
  <si>
    <t>F</t>
  </si>
  <si>
    <t>Jonathan Dixon</t>
  </si>
  <si>
    <t>Robert Dally</t>
  </si>
  <si>
    <t>Tom Medhurst</t>
  </si>
  <si>
    <t>Tim Springett</t>
  </si>
  <si>
    <t>Marcus Elwes</t>
  </si>
  <si>
    <t>Johnny Gill</t>
  </si>
  <si>
    <t>Emma Crawford</t>
  </si>
  <si>
    <t>Steve Bowley</t>
  </si>
  <si>
    <t>Hannah Roberts</t>
  </si>
  <si>
    <t>Geraldine Schaer</t>
  </si>
  <si>
    <t>Neil Thompson</t>
  </si>
  <si>
    <t>Sam Perry</t>
  </si>
  <si>
    <t>Andrew Breese</t>
  </si>
  <si>
    <t>Stephen Robson</t>
  </si>
  <si>
    <t>Scott Reeves</t>
  </si>
  <si>
    <t>Bill Middleton</t>
  </si>
  <si>
    <t>Peter Fisher</t>
  </si>
  <si>
    <t>Jenny Leng</t>
  </si>
  <si>
    <t>Stuart Scott</t>
  </si>
  <si>
    <t>Ralph Ambrose</t>
  </si>
  <si>
    <t>Paul Haylock</t>
  </si>
  <si>
    <t>Stephen Faulkner</t>
  </si>
  <si>
    <t>Darren Stevens</t>
  </si>
  <si>
    <t>Jack Harding</t>
  </si>
  <si>
    <t>Adam Flynn</t>
  </si>
  <si>
    <t>Paul Dryden</t>
  </si>
  <si>
    <t>Stephen Miller</t>
  </si>
  <si>
    <t>Paul Whelan</t>
  </si>
  <si>
    <t>Robert Blazye</t>
  </si>
  <si>
    <t>Antony Mitchell</t>
  </si>
  <si>
    <t>Mark Burgess</t>
  </si>
  <si>
    <t>Elaine Griffiths</t>
  </si>
  <si>
    <t>Pauline Skerrett</t>
  </si>
  <si>
    <t>Jackie York</t>
  </si>
  <si>
    <t>Angela Feeney</t>
  </si>
  <si>
    <t>Louise Hatch</t>
  </si>
  <si>
    <t>Sigrid Robson</t>
  </si>
  <si>
    <t>Julian Edmonds</t>
  </si>
  <si>
    <t>Richard Hardiman</t>
  </si>
  <si>
    <t>Tony Weller</t>
  </si>
  <si>
    <t>Lee Mitchell</t>
  </si>
  <si>
    <t>Emma Harper</t>
  </si>
  <si>
    <t>Laurence Johnson</t>
  </si>
  <si>
    <t>Steve Kay</t>
  </si>
  <si>
    <t>David Land</t>
  </si>
  <si>
    <t>Nigel Hewson</t>
  </si>
  <si>
    <t>Martyn Brown</t>
  </si>
  <si>
    <t>Della Harris</t>
  </si>
  <si>
    <t>Oscar Engles</t>
  </si>
  <si>
    <t>Peter Barrett</t>
  </si>
  <si>
    <t>Neil Sutton</t>
  </si>
  <si>
    <t>Ka Sing Tung</t>
  </si>
  <si>
    <t>Mark Doyle</t>
  </si>
  <si>
    <t>Janine Frost</t>
  </si>
  <si>
    <t>Nicola Moore</t>
  </si>
  <si>
    <t>Wendy Everest</t>
  </si>
  <si>
    <t>Helen Wood</t>
  </si>
  <si>
    <t>Chris Haydon</t>
  </si>
  <si>
    <t>Sarah Stonard</t>
  </si>
  <si>
    <t>Richard Hopley</t>
  </si>
  <si>
    <t>Perry Wilson</t>
  </si>
  <si>
    <t>John O'Toole</t>
  </si>
  <si>
    <t>Julie Medhurst</t>
  </si>
  <si>
    <t>Matthew Stevens</t>
  </si>
  <si>
    <t>Linsey Hopkins</t>
  </si>
  <si>
    <t>Ellie Bowley</t>
  </si>
  <si>
    <t>Lytt Barrett</t>
  </si>
  <si>
    <t>Anna Larner</t>
  </si>
  <si>
    <t>Spencer Davis</t>
  </si>
  <si>
    <t>Fiona Abiola-Musa</t>
  </si>
  <si>
    <t>Chris Summers</t>
  </si>
  <si>
    <t>James Fisher</t>
  </si>
  <si>
    <t>Linda Whiteley</t>
  </si>
  <si>
    <t>Moy McGowan</t>
  </si>
  <si>
    <t>Michelle Cooper</t>
  </si>
  <si>
    <t>Wendy Tung</t>
  </si>
  <si>
    <t>Mariana Broucher</t>
  </si>
  <si>
    <t>Amy Smit</t>
  </si>
  <si>
    <t>David Boswell</t>
  </si>
  <si>
    <t>Ann Thompson</t>
  </si>
  <si>
    <t>Sinead Dartnell</t>
  </si>
  <si>
    <t>Sandra Cosgrove</t>
  </si>
  <si>
    <t>Linda Bowley</t>
  </si>
  <si>
    <t>David Goss</t>
  </si>
  <si>
    <t>Debbie McKenzie</t>
  </si>
  <si>
    <t>Sara Donnelly</t>
  </si>
  <si>
    <t>Clare Evans</t>
  </si>
  <si>
    <t>Christina Brown</t>
  </si>
  <si>
    <t>Donna Carroll</t>
  </si>
  <si>
    <t>Jayne Jones</t>
  </si>
  <si>
    <t>Janet Vincent</t>
  </si>
  <si>
    <t>Auriol Hewson</t>
  </si>
  <si>
    <t>Martin Cunningham</t>
  </si>
  <si>
    <t>Stephen Wells</t>
  </si>
  <si>
    <t>Rachel Bentley</t>
  </si>
  <si>
    <t>Jane Branch</t>
  </si>
  <si>
    <t>Paul Strachan</t>
  </si>
  <si>
    <t>Nicki Crowther-Townsend</t>
  </si>
  <si>
    <t>Janice Mitchell</t>
  </si>
  <si>
    <t>Kathy Strachan</t>
  </si>
  <si>
    <t>Beata Prus</t>
  </si>
  <si>
    <t>Jo Morgan</t>
  </si>
  <si>
    <t>David YOUNG</t>
  </si>
  <si>
    <t>A</t>
  </si>
  <si>
    <t>B</t>
  </si>
  <si>
    <t>Simon BRYANT</t>
  </si>
  <si>
    <t>C</t>
  </si>
  <si>
    <t>D</t>
  </si>
  <si>
    <t>Stephen POND</t>
  </si>
  <si>
    <t>E</t>
  </si>
  <si>
    <t>G</t>
  </si>
  <si>
    <t>H</t>
  </si>
  <si>
    <t>I</t>
  </si>
  <si>
    <t>J</t>
  </si>
  <si>
    <t>K</t>
  </si>
  <si>
    <t>Jonathan BOTTOMER</t>
  </si>
  <si>
    <t>Kathryn SUCKLING</t>
  </si>
  <si>
    <t>Paul KELLY</t>
  </si>
  <si>
    <t>Sonja LAING</t>
  </si>
  <si>
    <t>Derek HOPKINS</t>
  </si>
  <si>
    <t>Lee HASLETT</t>
  </si>
  <si>
    <t>Susan HANNEY</t>
  </si>
  <si>
    <t>Emma HAY</t>
  </si>
  <si>
    <t>Louise NORRIS</t>
  </si>
  <si>
    <t>Jacqueline HADDEN</t>
  </si>
  <si>
    <t>David ALLISON</t>
  </si>
  <si>
    <t>Simon Dahdi</t>
  </si>
  <si>
    <t>Julianna Jenkins</t>
  </si>
  <si>
    <t>Helena Broadway</t>
  </si>
  <si>
    <t>Paul Marshall</t>
  </si>
  <si>
    <t>John Gurney</t>
  </si>
  <si>
    <t>Sonia Chou</t>
  </si>
  <si>
    <t>Jo Gambell</t>
  </si>
  <si>
    <t>Richard Dunstan</t>
  </si>
  <si>
    <t>Sam Hickling</t>
  </si>
  <si>
    <t>David Groom</t>
  </si>
  <si>
    <t>Jeremy Townsend</t>
  </si>
  <si>
    <t>Nathalie Mitchell</t>
  </si>
  <si>
    <t>Yolanda Arias Martinez</t>
  </si>
  <si>
    <t>Helen Hart</t>
  </si>
  <si>
    <t>Helen Powell</t>
  </si>
  <si>
    <t>Sacha Townsend</t>
  </si>
  <si>
    <t>Pherenice Worsey-Buck</t>
  </si>
  <si>
    <t>Hilary Williams</t>
  </si>
  <si>
    <t>Alan Niblock</t>
  </si>
  <si>
    <t>Daniel Bugden</t>
  </si>
  <si>
    <t>Andrew Duffin</t>
  </si>
  <si>
    <t>Jeremy Benson</t>
  </si>
  <si>
    <t>Elizabeth Delamain</t>
  </si>
  <si>
    <t>Edmund Purves</t>
  </si>
  <si>
    <t>David Bugden</t>
  </si>
  <si>
    <t>Richard Worrall</t>
  </si>
  <si>
    <t>David Smyth</t>
  </si>
  <si>
    <t>Kate Anderson</t>
  </si>
  <si>
    <t>Sherry Bevan</t>
  </si>
  <si>
    <t>Jason Mercer</t>
  </si>
  <si>
    <t>Steve White</t>
  </si>
  <si>
    <t>Roger VILARDELL</t>
  </si>
  <si>
    <t>Gavin BENSON</t>
  </si>
  <si>
    <t>Iain RHIND</t>
  </si>
  <si>
    <t>Murat ASKIN</t>
  </si>
  <si>
    <t>Roger DUNDEE</t>
  </si>
  <si>
    <t>Steve BURNETT</t>
  </si>
  <si>
    <t>Christina BIRD</t>
  </si>
  <si>
    <t>Andrew STUBBS</t>
  </si>
  <si>
    <t>Andrew DE FERRARS</t>
  </si>
  <si>
    <t>Kumiko BROADHURST</t>
  </si>
  <si>
    <t>Diane WINCH</t>
  </si>
  <si>
    <t>Michael O'KEEFE</t>
  </si>
  <si>
    <t>Peter SEED</t>
  </si>
  <si>
    <t>Mavis WILLIAMS</t>
  </si>
  <si>
    <t>Damian PARKER</t>
  </si>
  <si>
    <t>Kate EPERON</t>
  </si>
  <si>
    <t>Trish WALLACE</t>
  </si>
  <si>
    <t>Jane THOMAS</t>
  </si>
  <si>
    <t>Gill HALL</t>
  </si>
  <si>
    <t>Wendi WALKER</t>
  </si>
  <si>
    <t>Bruce SHELMERDINE</t>
  </si>
  <si>
    <t>Charlotte PACE</t>
  </si>
  <si>
    <t>Eadaoin MILLER</t>
  </si>
  <si>
    <t>Elizabeth ROMANO</t>
  </si>
  <si>
    <t>Emma GRAHAM</t>
  </si>
  <si>
    <t>Faye MASON</t>
  </si>
  <si>
    <t>Ian BAULY</t>
  </si>
  <si>
    <t>Janet LITTLEJOHN</t>
  </si>
  <si>
    <t>Julie TRAVERS</t>
  </si>
  <si>
    <t>Kathryn FREAME</t>
  </si>
  <si>
    <t>Lisa ALDERTON</t>
  </si>
  <si>
    <t>Michael BOWLEY</t>
  </si>
  <si>
    <t>Michael BUTTON</t>
  </si>
  <si>
    <t>Michael REEVES</t>
  </si>
  <si>
    <t>Paul LENG</t>
  </si>
  <si>
    <t>Rory LISTON</t>
  </si>
  <si>
    <t>Sarah WALTON</t>
  </si>
  <si>
    <t>Shelley BATHERAM</t>
  </si>
  <si>
    <t>Simon FOX</t>
  </si>
  <si>
    <t>Tracey BRADEN</t>
  </si>
  <si>
    <t>Andrew FISHER</t>
  </si>
  <si>
    <t>Gary LOVETT</t>
  </si>
  <si>
    <t>Ray SIEVEY</t>
  </si>
  <si>
    <t>Rebecca WATTS</t>
  </si>
  <si>
    <t>Sarah HOPE</t>
  </si>
  <si>
    <t>Tracey BRIDGE</t>
  </si>
  <si>
    <t>Zoey ARROWSMITH</t>
  </si>
  <si>
    <t>Andrew DAVIS</t>
  </si>
  <si>
    <t>Robert LAING</t>
  </si>
  <si>
    <t>Anthony BEVAN</t>
  </si>
  <si>
    <t>Alison Macowan</t>
  </si>
  <si>
    <t>Member Name</t>
  </si>
  <si>
    <t>Gary Smith</t>
  </si>
  <si>
    <t>Michael Springett</t>
  </si>
  <si>
    <t>Gillian Selman</t>
  </si>
  <si>
    <t>Martin Smith</t>
  </si>
  <si>
    <t>Revised Group</t>
  </si>
  <si>
    <t>Trevor Wood</t>
  </si>
  <si>
    <t>Fran Goodger</t>
  </si>
  <si>
    <t>Group Numbers</t>
  </si>
  <si>
    <t>parkrunner  </t>
  </si>
  <si>
    <t> 060816 Run time</t>
  </si>
  <si>
    <t>130816 Run time</t>
  </si>
  <si>
    <t>200816 Run Time  </t>
  </si>
  <si>
    <t>270816 run time</t>
  </si>
  <si>
    <t>Fastest August parkrun</t>
  </si>
  <si>
    <t>Adam FLYNN</t>
  </si>
  <si>
    <t>Amber TERRA</t>
  </si>
  <si>
    <t>Amy SMIT</t>
  </si>
  <si>
    <t>Angela FEENEY</t>
  </si>
  <si>
    <t>Ann THOMPSON</t>
  </si>
  <si>
    <t>Anna LARNER</t>
  </si>
  <si>
    <t>Antony MITCHELL</t>
  </si>
  <si>
    <t>Carole HOGGAN</t>
  </si>
  <si>
    <t>Chris HAYDON</t>
  </si>
  <si>
    <t>Chris SUMMERS</t>
  </si>
  <si>
    <t>Christina BROWN</t>
  </si>
  <si>
    <t>Clare EVANS</t>
  </si>
  <si>
    <t>David BOSWELL</t>
  </si>
  <si>
    <t>David BUGDEN</t>
  </si>
  <si>
    <t>David GOSS</t>
  </si>
  <si>
    <t>David GROOM</t>
  </si>
  <si>
    <t>David LAND</t>
  </si>
  <si>
    <t>David LATIMER</t>
  </si>
  <si>
    <t>David SIMPSON</t>
  </si>
  <si>
    <t>David SMYTH</t>
  </si>
  <si>
    <t>Debbie MCKENZIE</t>
  </si>
  <si>
    <t>Donna CARROLL</t>
  </si>
  <si>
    <t>Edmund PURVES</t>
  </si>
  <si>
    <t>Elaine GRIFFITHS</t>
  </si>
  <si>
    <t>Elizabeth DELAMAIN</t>
  </si>
  <si>
    <t>Elizabeth MANLEY</t>
  </si>
  <si>
    <t>Ellie BOWLEY</t>
  </si>
  <si>
    <t>Emma CRAWFORD</t>
  </si>
  <si>
    <t>Emma HARPER</t>
  </si>
  <si>
    <t>Erling REFSUM</t>
  </si>
  <si>
    <t>Fiona ABIOLA-MUSA</t>
  </si>
  <si>
    <t>Geoff MANLEY</t>
  </si>
  <si>
    <t>Geraldine SCHAER</t>
  </si>
  <si>
    <t>Gillian SELMAN</t>
  </si>
  <si>
    <t>Hannah ROBERTS</t>
  </si>
  <si>
    <t>Helen HART</t>
  </si>
  <si>
    <t>Helen POWELL</t>
  </si>
  <si>
    <t>Helen WOOD</t>
  </si>
  <si>
    <t>Helena BROADWAY</t>
  </si>
  <si>
    <t>Huda Adnan KURTULUS</t>
  </si>
  <si>
    <t>Jack HARDING</t>
  </si>
  <si>
    <t>Jack KURTULUS</t>
  </si>
  <si>
    <t>James FISHER</t>
  </si>
  <si>
    <t>James WINBOURNE</t>
  </si>
  <si>
    <t>Jane BRANCH</t>
  </si>
  <si>
    <t>Janet VINCENT</t>
  </si>
  <si>
    <t>Janice MITCHELL</t>
  </si>
  <si>
    <t>Jason MERCER</t>
  </si>
  <si>
    <t>Jayne JONES</t>
  </si>
  <si>
    <t>Jenny LENG</t>
  </si>
  <si>
    <t>Jeremy BENSON</t>
  </si>
  <si>
    <t>Jeremy TOWNSEND</t>
  </si>
  <si>
    <t>Jo GAMBELL</t>
  </si>
  <si>
    <t>Jo MORGAN</t>
  </si>
  <si>
    <t>Johanna REED</t>
  </si>
  <si>
    <t>John GURNEY</t>
  </si>
  <si>
    <t>John O'TOOLE</t>
  </si>
  <si>
    <t>Johnny GILL</t>
  </si>
  <si>
    <t>Jonathan DIXON</t>
  </si>
  <si>
    <t>Julian EDMONDS</t>
  </si>
  <si>
    <t>Julianna JENKINS</t>
  </si>
  <si>
    <t>Julie MEDHURST</t>
  </si>
  <si>
    <t>Ka Sing TUNG</t>
  </si>
  <si>
    <t>Karen BARRITT</t>
  </si>
  <si>
    <t>Karen CLARK</t>
  </si>
  <si>
    <t>Kathy STRACHAN</t>
  </si>
  <si>
    <t>Kirsty REDMAN</t>
  </si>
  <si>
    <t>Laura STABLES</t>
  </si>
  <si>
    <t>Lee MITCHELL</t>
  </si>
  <si>
    <t>Linda BOWLEY</t>
  </si>
  <si>
    <t>Linsey HOPKINS</t>
  </si>
  <si>
    <t>Lisa SKEFFINGTON</t>
  </si>
  <si>
    <t>Lizzie HOWELLS</t>
  </si>
  <si>
    <t>Marcus ELWES</t>
  </si>
  <si>
    <t>Mark BURGESS</t>
  </si>
  <si>
    <t>Mark DOYLE</t>
  </si>
  <si>
    <t>Martin CUNNINGHAM</t>
  </si>
  <si>
    <t>Martin SMITH</t>
  </si>
  <si>
    <t>Martyn BROWN</t>
  </si>
  <si>
    <t>Matt JONES</t>
  </si>
  <si>
    <t>Matthew STEVENS</t>
  </si>
  <si>
    <t>Michael ROUGHTON</t>
  </si>
  <si>
    <t>Michelle COOPER</t>
  </si>
  <si>
    <t>Moy MCGOWAN</t>
  </si>
  <si>
    <t>Nathalie MITCHELL</t>
  </si>
  <si>
    <t>Neil SUTTON</t>
  </si>
  <si>
    <t>Neil THOMPSON</t>
  </si>
  <si>
    <t>Nicola MOORE</t>
  </si>
  <si>
    <t>Nigel HEWSON</t>
  </si>
  <si>
    <t>Oliver HITCH</t>
  </si>
  <si>
    <t>Olivia SENBANJO</t>
  </si>
  <si>
    <t>Paul DRYDEN</t>
  </si>
  <si>
    <t>Paul HAYLOCK</t>
  </si>
  <si>
    <t>Paul MARSHALL</t>
  </si>
  <si>
    <t>Paul NORRINGTON</t>
  </si>
  <si>
    <t>Paul STRACHAN</t>
  </si>
  <si>
    <t>Paul WHELAN</t>
  </si>
  <si>
    <t>Perry WILSON</t>
  </si>
  <si>
    <t>Peter FISHER</t>
  </si>
  <si>
    <t>Pherenice WORSEY-BUCK</t>
  </si>
  <si>
    <t>Philip BURLINSON</t>
  </si>
  <si>
    <t>Philip SKEFFINGTON</t>
  </si>
  <si>
    <t>Rachel BENTLEY</t>
  </si>
  <si>
    <t>Ralph AMBROSE</t>
  </si>
  <si>
    <t>Richard DUNSTAN</t>
  </si>
  <si>
    <t>Richard HOPLEY</t>
  </si>
  <si>
    <t>Robert BLAZYE</t>
  </si>
  <si>
    <t>Sam HICKLING</t>
  </si>
  <si>
    <t>Sam PERRY</t>
  </si>
  <si>
    <t>Samantha MUNRO</t>
  </si>
  <si>
    <t>Samantha WATTERS</t>
  </si>
  <si>
    <t>Sara DONNELLY</t>
  </si>
  <si>
    <t>Scott REEVES</t>
  </si>
  <si>
    <t>Sigrid ROBSON</t>
  </si>
  <si>
    <t>Simon DAHDI</t>
  </si>
  <si>
    <t>Simon FOSTER</t>
  </si>
  <si>
    <t>Sinead DARTNELL</t>
  </si>
  <si>
    <t>Spencer DAVIS</t>
  </si>
  <si>
    <t>Stephen FAULKNER</t>
  </si>
  <si>
    <t>Stephen MILLER</t>
  </si>
  <si>
    <t>Stephen ROBSON</t>
  </si>
  <si>
    <t>Stephen WELLS</t>
  </si>
  <si>
    <t>Steve BOWLEY</t>
  </si>
  <si>
    <t>Steve KAY</t>
  </si>
  <si>
    <t>Steve WHITE</t>
  </si>
  <si>
    <t>Stuart SCOTT</t>
  </si>
  <si>
    <t>Tim SPRINGETT</t>
  </si>
  <si>
    <t>Tom MEDHURST</t>
  </si>
  <si>
    <t>Tony WELLER</t>
  </si>
  <si>
    <t>Trevor WOOD</t>
  </si>
  <si>
    <t>Viral TANNA</t>
  </si>
  <si>
    <t>Wendy TUNG</t>
  </si>
  <si>
    <t>PWR vs ORR Position</t>
  </si>
  <si>
    <t>PWR Position</t>
  </si>
  <si>
    <t>Name</t>
  </si>
  <si>
    <t>Oliver Hitch</t>
  </si>
  <si>
    <t>Nigel Haffenden</t>
  </si>
  <si>
    <t>Chris Barritt</t>
  </si>
  <si>
    <t>Matt Jones</t>
  </si>
  <si>
    <t>Sally Haffenden</t>
  </si>
  <si>
    <t>Philip Morley</t>
  </si>
  <si>
    <t>Christopher Floridia</t>
  </si>
  <si>
    <t>Malcolm McKen</t>
  </si>
  <si>
    <t>Andy Medhurst</t>
  </si>
  <si>
    <t>Martin Buckley</t>
  </si>
  <si>
    <t>Nicola Rewe</t>
  </si>
  <si>
    <t>James Wong</t>
  </si>
  <si>
    <t>David Brown</t>
  </si>
  <si>
    <t>Victoria Austin</t>
  </si>
  <si>
    <t>Chris Delf</t>
  </si>
  <si>
    <t>Monica Lungu</t>
  </si>
  <si>
    <t>Gabby de Ferrars</t>
  </si>
  <si>
    <t>Olivia Senbanjo</t>
  </si>
  <si>
    <t>Laurence Parish</t>
  </si>
  <si>
    <t>Eleanor Jones</t>
  </si>
  <si>
    <t>Magda Kiczka</t>
  </si>
  <si>
    <t>Sarah Winter</t>
  </si>
  <si>
    <t>Jo Martin</t>
  </si>
  <si>
    <t>Karen Clark</t>
  </si>
  <si>
    <t>Phillip Skeffington</t>
  </si>
  <si>
    <t>Sara Higginson</t>
  </si>
  <si>
    <t>Paula Richard</t>
  </si>
  <si>
    <t>Nicky Falloon-Goodhew</t>
  </si>
  <si>
    <t>Heidi Gibbons</t>
  </si>
  <si>
    <t>Lisa Skeffington</t>
  </si>
  <si>
    <t>Volunteer</t>
  </si>
  <si>
    <t>Karen Barritt</t>
  </si>
  <si>
    <t>Natalie Compton</t>
  </si>
  <si>
    <t>Wendy LeComber</t>
  </si>
  <si>
    <t>Anne Dunstan</t>
  </si>
  <si>
    <t>Simon Foster</t>
  </si>
  <si>
    <t>Emma Doyle</t>
  </si>
  <si>
    <t>Pos-</t>
  </si>
  <si>
    <t>Bib-</t>
  </si>
  <si>
    <t>Finish</t>
  </si>
  <si>
    <t>Chip</t>
  </si>
  <si>
    <t>Gen-</t>
  </si>
  <si>
    <t>Cat-</t>
  </si>
  <si>
    <t>Club or Team</t>
  </si>
  <si>
    <t>Rank</t>
  </si>
  <si>
    <t>ition</t>
  </si>
  <si>
    <t>No.</t>
  </si>
  <si>
    <t>Time</t>
  </si>
  <si>
    <t>der</t>
  </si>
  <si>
    <t>egory</t>
  </si>
  <si>
    <t>DAVID YOUNG</t>
  </si>
  <si>
    <t>M</t>
  </si>
  <si>
    <t>SM</t>
  </si>
  <si>
    <t>Petts Wood Runners</t>
  </si>
  <si>
    <t>SIMON DAHDI</t>
  </si>
  <si>
    <t>STEPHEN POND</t>
  </si>
  <si>
    <t>M40</t>
  </si>
  <si>
    <t>DAVID GROOM</t>
  </si>
  <si>
    <t>M50</t>
  </si>
  <si>
    <t>TOM MEDHURST</t>
  </si>
  <si>
    <t>STEVE BOWLEY</t>
  </si>
  <si>
    <t>EMMA CRAWFORD</t>
  </si>
  <si>
    <t>W35</t>
  </si>
  <si>
    <t>ANDREW SQUIRRELL</t>
  </si>
  <si>
    <t>RACHEL BENTLEY</t>
  </si>
  <si>
    <t>MICHAEL REEVES</t>
  </si>
  <si>
    <t>SCOTT REEVES</t>
  </si>
  <si>
    <t>GERALDINE SCHAER</t>
  </si>
  <si>
    <t>W45</t>
  </si>
  <si>
    <t>STEPHEN ROBSON</t>
  </si>
  <si>
    <t>PETER FISHER</t>
  </si>
  <si>
    <t>KATHRYN SUCKLING</t>
  </si>
  <si>
    <t>JONATHAN BOTTOMER</t>
  </si>
  <si>
    <t>JACK HARDING</t>
  </si>
  <si>
    <t>STEVE WHITE</t>
  </si>
  <si>
    <t>JAMES WINBOURNE</t>
  </si>
  <si>
    <t>RALPH AMBROSE</t>
  </si>
  <si>
    <t>GILLIAN SELMAN</t>
  </si>
  <si>
    <t>JANE BRANCH</t>
  </si>
  <si>
    <t>MARTIN SMITH</t>
  </si>
  <si>
    <t>MARK BURGESS</t>
  </si>
  <si>
    <t>LEE HASLETT</t>
  </si>
  <si>
    <t>ANTONY MITCHELL</t>
  </si>
  <si>
    <t>PAUL HAYLOCK</t>
  </si>
  <si>
    <t>MICHAEL BOWLEY</t>
  </si>
  <si>
    <t>JULIAN EDMONDS</t>
  </si>
  <si>
    <t>JACKIE YORK</t>
  </si>
  <si>
    <t>ELAINE GRIFFITHS</t>
  </si>
  <si>
    <t>SW</t>
  </si>
  <si>
    <t>SIGRID ROBSON</t>
  </si>
  <si>
    <t>JEREMY BENSON</t>
  </si>
  <si>
    <t>DAVID LAND</t>
  </si>
  <si>
    <t>LAURA STABLES</t>
  </si>
  <si>
    <t>MARTYN BROWN</t>
  </si>
  <si>
    <t>DEREK HOPKINS</t>
  </si>
  <si>
    <t>LEE MITCHELL</t>
  </si>
  <si>
    <t>NIGEL HEWSON</t>
  </si>
  <si>
    <t>RICHARD DUNSTAN</t>
  </si>
  <si>
    <t>M60</t>
  </si>
  <si>
    <t>NEIL SUTTON</t>
  </si>
  <si>
    <t>JOHN O'TOOLE</t>
  </si>
  <si>
    <t>ELLIE BOWLEY</t>
  </si>
  <si>
    <t>WENDY EVEREST</t>
  </si>
  <si>
    <t>JULIE MEDHURST</t>
  </si>
  <si>
    <t>LINSEY HOPKINS</t>
  </si>
  <si>
    <t>PERRY WILSON</t>
  </si>
  <si>
    <t>KUMIKO BROADHURST</t>
  </si>
  <si>
    <t>JAMES FISHER</t>
  </si>
  <si>
    <t>ANNA LARNER</t>
  </si>
  <si>
    <t>NATHALIE MITCHELL</t>
  </si>
  <si>
    <t>EDMUND PURVES</t>
  </si>
  <si>
    <t>HELEN HART</t>
  </si>
  <si>
    <t>MATTHEW STEVENS</t>
  </si>
  <si>
    <t>MAGDA KICZKA</t>
  </si>
  <si>
    <t>MOY MCGOWAN</t>
  </si>
  <si>
    <t>W55</t>
  </si>
  <si>
    <t>DIANE WINCH</t>
  </si>
  <si>
    <t>SUSAN HANNEY</t>
  </si>
  <si>
    <t>JEANNE ROONEY</t>
  </si>
  <si>
    <t>COLIN ROONEY</t>
  </si>
  <si>
    <t>HELENA BROADWAY</t>
  </si>
  <si>
    <t>JANICE MITCHELL</t>
  </si>
  <si>
    <t>LINDA BOWLEY</t>
  </si>
  <si>
    <t>DAVID ALLISON</t>
  </si>
  <si>
    <t>PHERENICE WORSEY-BUCK</t>
  </si>
  <si>
    <t>SINEAD DARTNELL</t>
  </si>
  <si>
    <t>SONIA CHOU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</si>
  <si>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</si>
  <si>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</si>
  <si>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</si>
  <si>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</si>
  <si>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</si>
  <si>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</si>
  <si>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</si>
  <si>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</si>
  <si>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</si>
  <si>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</si>
  <si>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</si>
  <si>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</si>
  <si>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Division</t>
  </si>
  <si>
    <t>MOB MATCH</t>
  </si>
  <si>
    <t>PARKRUN</t>
  </si>
  <si>
    <t>WEALD 10K</t>
  </si>
  <si>
    <t>DARTFORD HM</t>
  </si>
  <si>
    <t>TURKEY RUN</t>
  </si>
  <si>
    <t>BRIGHTON 10K</t>
  </si>
  <si>
    <t>CANTERBURY 10M</t>
  </si>
  <si>
    <t>GREENWICH 10K</t>
  </si>
  <si>
    <t>TED PEPPER 10K</t>
  </si>
  <si>
    <t>HARVEL 5</t>
  </si>
  <si>
    <t>Group</t>
  </si>
  <si>
    <t>Points</t>
  </si>
  <si>
    <t>Michael Reeves</t>
  </si>
  <si>
    <t>James Winbourne</t>
  </si>
  <si>
    <t>JOHNNY GILL</t>
  </si>
  <si>
    <t>Laura Stables</t>
  </si>
  <si>
    <t>ELIZABETH DELAMAIN</t>
  </si>
  <si>
    <t>Magda KICZKA</t>
  </si>
  <si>
    <t>EADAOIN MILLER</t>
  </si>
  <si>
    <t>Andrew SQUIRRELL</t>
  </si>
  <si>
    <t>Christopher FLORIDIA</t>
  </si>
  <si>
    <t>Tracey Bridge</t>
  </si>
  <si>
    <t>Total</t>
  </si>
  <si>
    <t>Number of races</t>
  </si>
  <si>
    <t>KFL KNOLE PARK</t>
  </si>
  <si>
    <t>Michael SPRINGETT</t>
  </si>
  <si>
    <t>Gary SMITH</t>
  </si>
  <si>
    <t>STUART SCOTT</t>
  </si>
  <si>
    <t>Ov Pos</t>
  </si>
  <si>
    <t>Lg Pos</t>
  </si>
  <si>
    <t>Runner</t>
  </si>
  <si>
    <t>Age</t>
  </si>
  <si>
    <t>Club</t>
  </si>
  <si>
    <t>Kieran O'Doherty</t>
  </si>
  <si>
    <t>Christian Thomas</t>
  </si>
  <si>
    <t>Kevin Chadwick</t>
  </si>
  <si>
    <t>Stephen Pond</t>
  </si>
  <si>
    <t>Cliff Barnett</t>
  </si>
  <si>
    <t>Rory Liston</t>
  </si>
  <si>
    <t>Simon Bryant</t>
  </si>
  <si>
    <t>Gavin Mackay</t>
  </si>
  <si>
    <t>James Falshaw</t>
  </si>
  <si>
    <t>Alex Sieder</t>
  </si>
  <si>
    <t>Andrew Squirrell</t>
  </si>
  <si>
    <t>Jamie Fernandes</t>
  </si>
  <si>
    <t>Kathryn Suckling</t>
  </si>
  <si>
    <t>Roger Dundee</t>
  </si>
  <si>
    <t>Michael Bowley</t>
  </si>
  <si>
    <t>Lee Haslett</t>
  </si>
  <si>
    <t>Steve Burnett</t>
  </si>
  <si>
    <t>Sarah Walton</t>
  </si>
  <si>
    <t>Paul Kelly</t>
  </si>
  <si>
    <t>Derek Hopkins</t>
  </si>
  <si>
    <t>Julie Travers</t>
  </si>
  <si>
    <t>Janet Littlejohn</t>
  </si>
  <si>
    <t>Catherine Robertson</t>
  </si>
  <si>
    <t>Kumiko Broadhurst</t>
  </si>
  <si>
    <t>Zoey Arrowsmith</t>
  </si>
  <si>
    <t>Eadaoin Miller</t>
  </si>
  <si>
    <t>Deborah Hayes</t>
  </si>
  <si>
    <t>Diane Winch</t>
  </si>
  <si>
    <t>Susan Hanney</t>
  </si>
  <si>
    <t>David Allison</t>
  </si>
  <si>
    <t>Kat McVicar</t>
  </si>
  <si>
    <t>Race Cancelled</t>
  </si>
  <si>
    <t>Place</t>
  </si>
  <si>
    <t>Bib Number</t>
  </si>
  <si>
    <t>Chip Time</t>
  </si>
  <si>
    <t>Gun Time</t>
  </si>
  <si>
    <t>Age Group</t>
  </si>
  <si>
    <t>Club/Team</t>
  </si>
  <si>
    <t>Member Time (Enter Hours, minutes, seconds)</t>
  </si>
  <si>
    <t>M Senior</t>
  </si>
  <si>
    <t>M 40 to 49</t>
  </si>
  <si>
    <t>F Senior</t>
  </si>
  <si>
    <t>M 50 to 59</t>
  </si>
  <si>
    <t>Swapped with Linda Groom - Position 480</t>
  </si>
  <si>
    <t>F 45 to 54</t>
  </si>
  <si>
    <t>Correct</t>
  </si>
  <si>
    <t>F 35 to 44</t>
  </si>
  <si>
    <t>correct</t>
  </si>
  <si>
    <t>Swapped wth Jo Cunningham -Position 173</t>
  </si>
  <si>
    <t>kathryn suckling</t>
  </si>
  <si>
    <t>Martin Smith</t>
  </si>
  <si>
    <t>Swapped with Matthew Burgess - Position 75</t>
  </si>
  <si>
    <t>Male 60+</t>
  </si>
  <si>
    <t>Age Group corrected - was M Senior</t>
  </si>
  <si>
    <t xml:space="preserve">Correct </t>
  </si>
  <si>
    <t>paul whelan</t>
  </si>
  <si>
    <t>No response</t>
  </si>
  <si>
    <t>john Gurney</t>
  </si>
  <si>
    <t>jane branch</t>
  </si>
  <si>
    <t>Ian Bauly</t>
  </si>
  <si>
    <t>Igor Velickovic</t>
  </si>
  <si>
    <t>F 55+</t>
  </si>
  <si>
    <t>Male No Age Provided</t>
  </si>
  <si>
    <t>Swapped with Karen Griffiths - Position 341</t>
  </si>
  <si>
    <t>Swapped wth Sherly Brown -Position 348</t>
  </si>
  <si>
    <t>Janine Harris</t>
  </si>
  <si>
    <t>Swapped with Andrew Harris - Position 463</t>
  </si>
  <si>
    <t>Rob Laing</t>
  </si>
  <si>
    <t>Sonja Laing</t>
  </si>
  <si>
    <t>time spot on</t>
  </si>
  <si>
    <t>Did not run</t>
  </si>
  <si>
    <t>jonathan bottomer</t>
  </si>
  <si>
    <t>laura stables</t>
  </si>
  <si>
    <t>Kev Howarth</t>
  </si>
  <si>
    <t>Time corrected - Was 01:19:01</t>
  </si>
  <si>
    <t>Emma Graham</t>
  </si>
  <si>
    <t>jane thomas</t>
  </si>
  <si>
    <t>Alison MacOwan</t>
  </si>
  <si>
    <t>trish wallace</t>
  </si>
  <si>
    <t>GP Points</t>
  </si>
  <si>
    <t>DARENT 10K</t>
  </si>
  <si>
    <t>Bib No</t>
  </si>
  <si>
    <t>Age Group Description</t>
  </si>
  <si>
    <t>Gender</t>
  </si>
  <si>
    <t>Team</t>
  </si>
  <si>
    <t>Simon Fox</t>
  </si>
  <si>
    <t>M- Senior</t>
  </si>
  <si>
    <t>Roger Vilardell</t>
  </si>
  <si>
    <t>M- 40 to 49</t>
  </si>
  <si>
    <t>M- 50 to 59</t>
  </si>
  <si>
    <t>F- 45 to 54</t>
  </si>
  <si>
    <t>F- 35 to 44</t>
  </si>
  <si>
    <t>Steve Jeffrey</t>
  </si>
  <si>
    <t>M- 60 to 69</t>
  </si>
  <si>
    <t>Robert Harrison</t>
  </si>
  <si>
    <t>F- Senior</t>
  </si>
  <si>
    <t>Murray Johns</t>
  </si>
  <si>
    <t>Jon Aitken Dyte</t>
  </si>
  <si>
    <t>F- 55 to 64</t>
  </si>
  <si>
    <t>No GP</t>
  </si>
  <si>
    <t>Time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</si>
</sst>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2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7272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333333"/>
      <name val="Allerta"/>
    </font>
    <font>
      <b/>
      <sz val="11"/>
      <color rgb="FF07093D"/>
      <name val="Arial"/>
      <family val="2"/>
    </font>
    <font>
      <sz val="11"/>
      <color rgb="FF0709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21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1" fontId="7" fillId="0" borderId="0" xfId="0" applyNumberFormat="1" applyFont="1" applyFill="1" applyAlignment="1">
      <alignment horizontal="center" vertical="center" wrapText="1"/>
    </xf>
    <xf numFmtId="21" fontId="0" fillId="0" borderId="0" xfId="0" applyNumberFormat="1" applyFill="1" applyAlignment="1">
      <alignment horizontal="center"/>
    </xf>
    <xf numFmtId="21" fontId="7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21" fontId="0" fillId="0" borderId="0" xfId="0" applyNumberForma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1" fontId="0" fillId="0" borderId="0" xfId="0" applyNumberFormat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Alignment="1"/>
    <xf numFmtId="0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6" fontId="0" fillId="0" borderId="0" xfId="0" applyNumberFormat="1" applyAlignment="1">
      <alignment wrapText="1"/>
    </xf>
    <xf numFmtId="0" fontId="0" fillId="0" borderId="0" xfId="0" applyFill="1" applyAlignment="1">
      <alignment horizontal="center" vertical="top" wrapText="1"/>
    </xf>
    <xf numFmtId="21" fontId="0" fillId="0" borderId="0" xfId="0" applyNumberFormat="1" applyAlignment="1">
      <alignment wrapText="1"/>
    </xf>
    <xf numFmtId="0" fontId="0" fillId="2" borderId="0" xfId="0" applyFill="1"/>
    <xf numFmtId="46" fontId="0" fillId="0" borderId="0" xfId="0" applyNumberFormat="1"/>
    <xf numFmtId="0" fontId="0" fillId="3" borderId="0" xfId="0" applyFill="1"/>
    <xf numFmtId="21" fontId="0" fillId="0" borderId="0" xfId="0" applyNumberFormat="1"/>
    <xf numFmtId="46" fontId="0" fillId="2" borderId="0" xfId="0" applyNumberFormat="1" applyFill="1"/>
    <xf numFmtId="0" fontId="10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20" fontId="0" fillId="0" borderId="0" xfId="0" quotePrefix="1" applyNumberFormat="1"/>
    <xf numFmtId="164" fontId="0" fillId="0" borderId="0" xfId="0" applyNumberFormat="1"/>
    <xf numFmtId="164" fontId="10" fillId="0" borderId="0" xfId="0" applyNumberFormat="1" applyFont="1" applyAlignment="1">
      <alignment horizontal="left" vertical="center" wrapText="1" indent="1"/>
    </xf>
    <xf numFmtId="164" fontId="11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 wrapText="1"/>
    </xf>
    <xf numFmtId="0" fontId="6" fillId="5" borderId="6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4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1" max="1" width="10.42578125" bestFit="1" customWidth="1"/>
    <col min="2" max="2" width="24.42578125" bestFit="1" customWidth="1"/>
    <col min="3" max="6" width="9.7109375" style="59" customWidth="1"/>
    <col min="7" max="7" width="9.7109375" style="60" customWidth="1"/>
    <col min="8" max="14" width="9.7109375" style="59" customWidth="1"/>
    <col min="15" max="15" width="8.140625" style="14" bestFit="1" customWidth="1"/>
    <col min="16" max="16" width="8.28515625" style="40" bestFit="1" customWidth="1"/>
    <col min="17" max="17" width="13" style="40" bestFit="1" customWidth="1"/>
  </cols>
  <sheetData>
    <row r="1" spans="1:17">
      <c r="A1" s="69"/>
      <c r="B1" s="70"/>
      <c r="C1" s="71" t="s">
        <v>486</v>
      </c>
      <c r="D1" s="71" t="s">
        <v>487</v>
      </c>
      <c r="E1" s="71" t="s">
        <v>488</v>
      </c>
      <c r="F1" s="71" t="s">
        <v>489</v>
      </c>
      <c r="G1" s="72" t="s">
        <v>490</v>
      </c>
      <c r="H1" s="71" t="s">
        <v>491</v>
      </c>
      <c r="I1" s="71" t="s">
        <v>492</v>
      </c>
      <c r="J1" s="71" t="s">
        <v>493</v>
      </c>
      <c r="K1" s="71" t="s">
        <v>494</v>
      </c>
      <c r="L1" s="71" t="s">
        <v>495</v>
      </c>
      <c r="M1" s="71" t="s">
        <v>496</v>
      </c>
      <c r="N1" s="71" t="s">
        <v>497</v>
      </c>
      <c r="O1" s="73"/>
      <c r="P1" s="74"/>
      <c r="Q1" s="75"/>
    </row>
    <row r="2" spans="1:17" s="61" customFormat="1" ht="106.5" customHeight="1" thickBot="1">
      <c r="A2" s="76" t="s">
        <v>498</v>
      </c>
      <c r="B2" s="77" t="s">
        <v>358</v>
      </c>
      <c r="C2" s="78" t="s">
        <v>499</v>
      </c>
      <c r="D2" s="78" t="s">
        <v>500</v>
      </c>
      <c r="E2" s="78" t="s">
        <v>501</v>
      </c>
      <c r="F2" s="78" t="s">
        <v>523</v>
      </c>
      <c r="G2" s="79" t="s">
        <v>504</v>
      </c>
      <c r="H2" s="78" t="s">
        <v>503</v>
      </c>
      <c r="I2" s="78" t="s">
        <v>505</v>
      </c>
      <c r="J2" s="78" t="s">
        <v>506</v>
      </c>
      <c r="K2" s="78" t="s">
        <v>502</v>
      </c>
      <c r="L2" s="78" t="s">
        <v>507</v>
      </c>
      <c r="M2" s="78" t="s">
        <v>612</v>
      </c>
      <c r="N2" s="78" t="s">
        <v>508</v>
      </c>
      <c r="O2" s="80" t="s">
        <v>521</v>
      </c>
      <c r="P2" s="81" t="s">
        <v>403</v>
      </c>
      <c r="Q2" s="82" t="s">
        <v>522</v>
      </c>
    </row>
    <row r="3" spans="1:17">
      <c r="A3" s="83" t="s">
        <v>104</v>
      </c>
      <c r="B3" s="84" t="s">
        <v>145</v>
      </c>
      <c r="C3" s="85">
        <f>_xlfn.IFNA(VLOOKUP($B3,'Mob match'!$C$2:$E$180,3,0),"")</f>
        <v>10</v>
      </c>
      <c r="D3" s="85" t="str">
        <f>_xlfn.IFNA(VLOOKUP($B3,'August parkrun'!$A$2:$H$203,8,0),"")</f>
        <v/>
      </c>
      <c r="E3" s="85" t="str">
        <f>_xlfn.IFNA(VLOOKUP($B3,'Weald 10K'!$E$3:$L$74,8,0),"")</f>
        <v/>
      </c>
      <c r="F3" s="85">
        <f>_xlfn.IFNA(VLOOKUP($B3,KFLKnole!$C$2:$H$93,6,0),"")</f>
        <v>7</v>
      </c>
      <c r="G3" s="86"/>
      <c r="H3" s="85" t="str">
        <f>_xlfn.IFNA(VLOOKUP($B3,TurkeyRun!$B$2:$J$900,9,0),"")</f>
        <v/>
      </c>
      <c r="I3" s="85">
        <f>_xlfn.IFNA(VLOOKUP(B3,'Canterbury 10'!C:J,8,0),"")</f>
        <v>13</v>
      </c>
      <c r="J3" s="85"/>
      <c r="K3" s="85"/>
      <c r="L3" s="85"/>
      <c r="M3" s="85"/>
      <c r="N3" s="85"/>
      <c r="O3" s="87">
        <f>SUM(C3:N3)</f>
        <v>30</v>
      </c>
      <c r="P3" s="88">
        <f t="shared" ref="P3:P21" si="0">RANK(O3,O$3:O$21)</f>
        <v>16</v>
      </c>
      <c r="Q3" s="89">
        <f>COUNT(C3:N3)</f>
        <v>3</v>
      </c>
    </row>
    <row r="4" spans="1:17">
      <c r="A4" s="90" t="s">
        <v>104</v>
      </c>
      <c r="B4" s="62" t="s">
        <v>147</v>
      </c>
      <c r="C4" s="63">
        <f>_xlfn.IFNA(VLOOKUP($B4,'Mob match'!$C$2:$E$180,3,0),"")</f>
        <v>13</v>
      </c>
      <c r="D4" s="63" t="str">
        <f>_xlfn.IFNA(VLOOKUP($B4,'August parkrun'!$A$2:$H$203,8,0),"")</f>
        <v/>
      </c>
      <c r="E4" s="63" t="str">
        <f>_xlfn.IFNA(VLOOKUP($B4,'Weald 10K'!$E$3:$L$74,8,0),"")</f>
        <v/>
      </c>
      <c r="F4" s="63">
        <f>_xlfn.IFNA(VLOOKUP($B4,KFLKnole!$C$2:$H$93,6,0),"")</f>
        <v>9</v>
      </c>
      <c r="G4" s="64"/>
      <c r="H4" s="63" t="str">
        <f>_xlfn.IFNA(VLOOKUP($B4,TurkeyRun!$B$2:$J$900,9,0),"")</f>
        <v/>
      </c>
      <c r="I4" s="63" t="str">
        <f>_xlfn.IFNA(VLOOKUP(B4,'Canterbury 10'!C:J,8,0),"")</f>
        <v/>
      </c>
      <c r="J4" s="63"/>
      <c r="K4" s="63"/>
      <c r="L4" s="63"/>
      <c r="M4" s="63"/>
      <c r="N4" s="63"/>
      <c r="O4" s="65">
        <f t="shared" ref="O4:O67" si="1">SUM(C4:N4)</f>
        <v>22</v>
      </c>
      <c r="P4" s="67">
        <f t="shared" si="0"/>
        <v>17</v>
      </c>
      <c r="Q4" s="91">
        <f t="shared" ref="Q4:Q67" si="2">COUNT(C4:N4)</f>
        <v>2</v>
      </c>
    </row>
    <row r="5" spans="1:17">
      <c r="A5" s="90" t="s">
        <v>104</v>
      </c>
      <c r="B5" s="62" t="s">
        <v>136</v>
      </c>
      <c r="C5" s="63">
        <f>_xlfn.IFNA(VLOOKUP($B5,'Mob match'!$C$2:$E$180,3,0),"")</f>
        <v>15</v>
      </c>
      <c r="D5" s="63">
        <f>_xlfn.IFNA(VLOOKUP($B5,'August parkrun'!$A$2:$H$203,8,0),"")</f>
        <v>9</v>
      </c>
      <c r="E5" s="63">
        <f>_xlfn.IFNA(VLOOKUP($B5,'Weald 10K'!$E$3:$L$74,8,0),"")</f>
        <v>15</v>
      </c>
      <c r="F5" s="63">
        <f>_xlfn.IFNA(VLOOKUP($B5,KFLKnole!$C$2:$H$93,6,0),"")</f>
        <v>13</v>
      </c>
      <c r="G5" s="64"/>
      <c r="H5" s="63">
        <f>_xlfn.IFNA(VLOOKUP($B5,TurkeyRun!$B$2:$J$900,9,0),"")</f>
        <v>20</v>
      </c>
      <c r="I5" s="63">
        <f>_xlfn.IFNA(VLOOKUP(B5,'Canterbury 10'!C:J,8,0),"")</f>
        <v>14</v>
      </c>
      <c r="J5" s="63"/>
      <c r="K5" s="63"/>
      <c r="L5" s="63"/>
      <c r="M5" s="63"/>
      <c r="N5" s="63"/>
      <c r="O5" s="65">
        <f t="shared" si="1"/>
        <v>86</v>
      </c>
      <c r="P5" s="67">
        <f t="shared" si="0"/>
        <v>2</v>
      </c>
      <c r="Q5" s="91">
        <f t="shared" si="2"/>
        <v>6</v>
      </c>
    </row>
    <row r="6" spans="1:17">
      <c r="A6" s="90" t="s">
        <v>104</v>
      </c>
      <c r="B6" s="62" t="s">
        <v>103</v>
      </c>
      <c r="C6" s="63" t="str">
        <f>_xlfn.IFNA(VLOOKUP($B6,'Mob match'!$C$2:$E$180,3,0),"")</f>
        <v/>
      </c>
      <c r="D6" s="63">
        <f>_xlfn.IFNA(VLOOKUP($B6,'August parkrun'!$A$2:$H$203,8,0),"")</f>
        <v>16</v>
      </c>
      <c r="E6" s="63">
        <f>_xlfn.IFNA(VLOOKUP($B6,'Weald 10K'!$E$3:$L$74,8,0),"")</f>
        <v>20</v>
      </c>
      <c r="F6" s="63" t="str">
        <f>_xlfn.IFNA(VLOOKUP($B6,KFLKnole!$C$2:$H$93,6,0),"")</f>
        <v/>
      </c>
      <c r="G6" s="64"/>
      <c r="H6" s="63" t="str">
        <f>_xlfn.IFNA(VLOOKUP($B6,TurkeyRun!$B$2:$J$900,9,0),"")</f>
        <v/>
      </c>
      <c r="I6" s="63" t="str">
        <f>_xlfn.IFNA(VLOOKUP(B6,'Canterbury 10'!C:J,8,0),"")</f>
        <v/>
      </c>
      <c r="J6" s="63"/>
      <c r="K6" s="63"/>
      <c r="L6" s="63"/>
      <c r="M6" s="63"/>
      <c r="N6" s="63"/>
      <c r="O6" s="65">
        <f t="shared" si="1"/>
        <v>36</v>
      </c>
      <c r="P6" s="67">
        <f t="shared" si="0"/>
        <v>12</v>
      </c>
      <c r="Q6" s="91">
        <f t="shared" si="2"/>
        <v>2</v>
      </c>
    </row>
    <row r="7" spans="1:17">
      <c r="A7" s="90" t="s">
        <v>104</v>
      </c>
      <c r="B7" s="62" t="s">
        <v>7</v>
      </c>
      <c r="C7" s="63">
        <f>_xlfn.IFNA(VLOOKUP($B7,'Mob match'!$C$2:$E$180,3,0),"")</f>
        <v>12</v>
      </c>
      <c r="D7" s="63">
        <f>_xlfn.IFNA(VLOOKUP($B7,'August parkrun'!$A$2:$H$203,8,0),"")</f>
        <v>5</v>
      </c>
      <c r="E7" s="63">
        <f>_xlfn.IFNA(VLOOKUP($B7,'Weald 10K'!$E$3:$L$74,8,0),"")</f>
        <v>14</v>
      </c>
      <c r="F7" s="63" t="str">
        <f>_xlfn.IFNA(VLOOKUP($B7,KFLKnole!$C$2:$H$93,6,0),"")</f>
        <v/>
      </c>
      <c r="G7" s="64"/>
      <c r="H7" s="63">
        <f>_xlfn.IFNA(VLOOKUP($B7,TurkeyRun!$B$2:$J$900,9,0),"")</f>
        <v>15</v>
      </c>
      <c r="I7" s="63">
        <f>_xlfn.IFNA(VLOOKUP(B7,'Canterbury 10'!C:J,8,0),"")</f>
        <v>10</v>
      </c>
      <c r="J7" s="63"/>
      <c r="K7" s="63"/>
      <c r="L7" s="63"/>
      <c r="M7" s="63"/>
      <c r="N7" s="63"/>
      <c r="O7" s="65">
        <f t="shared" si="1"/>
        <v>56</v>
      </c>
      <c r="P7" s="67">
        <f t="shared" si="0"/>
        <v>5</v>
      </c>
      <c r="Q7" s="91">
        <f t="shared" si="2"/>
        <v>5</v>
      </c>
    </row>
    <row r="8" spans="1:17">
      <c r="A8" s="90" t="s">
        <v>104</v>
      </c>
      <c r="B8" s="62" t="s">
        <v>9</v>
      </c>
      <c r="C8" s="63">
        <f>_xlfn.IFNA(VLOOKUP($B8,'Mob match'!$C$2:$E$180,3,0),"")</f>
        <v>11</v>
      </c>
      <c r="D8" s="63">
        <f>_xlfn.IFNA(VLOOKUP($B8,'August parkrun'!$A$2:$H$203,8,0),"")</f>
        <v>4</v>
      </c>
      <c r="E8" s="63" t="str">
        <f>_xlfn.IFNA(VLOOKUP($B8,'Weald 10K'!$E$3:$L$74,8,0),"")</f>
        <v/>
      </c>
      <c r="F8" s="63">
        <f>_xlfn.IFNA(VLOOKUP($B8,KFLKnole!$C$2:$H$93,6,0),"")</f>
        <v>8</v>
      </c>
      <c r="G8" s="64"/>
      <c r="H8" s="63">
        <f>_xlfn.IFNA(VLOOKUP($B8,TurkeyRun!$B$2:$J$900,9,0),"")</f>
        <v>15</v>
      </c>
      <c r="I8" s="63" t="str">
        <f>_xlfn.IFNA(VLOOKUP(B8,'Canterbury 10'!C:J,8,0),"")</f>
        <v/>
      </c>
      <c r="J8" s="63"/>
      <c r="K8" s="63"/>
      <c r="L8" s="63"/>
      <c r="M8" s="63"/>
      <c r="N8" s="63"/>
      <c r="O8" s="65">
        <f t="shared" si="1"/>
        <v>38</v>
      </c>
      <c r="P8" s="67">
        <f t="shared" si="0"/>
        <v>8</v>
      </c>
      <c r="Q8" s="91">
        <f t="shared" si="2"/>
        <v>4</v>
      </c>
    </row>
    <row r="9" spans="1:17">
      <c r="A9" s="90" t="s">
        <v>104</v>
      </c>
      <c r="B9" s="62" t="s">
        <v>156</v>
      </c>
      <c r="C9" s="63">
        <f>_xlfn.IFNA(VLOOKUP($B9,'Mob match'!$C$2:$E$180,3,0),"")</f>
        <v>15</v>
      </c>
      <c r="D9" s="63">
        <f>_xlfn.IFNA(VLOOKUP($B9,'August parkrun'!$A$2:$H$203,8,0),"")</f>
        <v>12</v>
      </c>
      <c r="E9" s="63" t="str">
        <f>_xlfn.IFNA(VLOOKUP($B9,'Weald 10K'!$E$3:$L$74,8,0),"")</f>
        <v/>
      </c>
      <c r="F9" s="63">
        <f>_xlfn.IFNA(VLOOKUP($B9,KFLKnole!$C$2:$H$93,6,0),"")</f>
        <v>11</v>
      </c>
      <c r="G9" s="64"/>
      <c r="H9" s="63" t="str">
        <f>_xlfn.IFNA(VLOOKUP($B9,TurkeyRun!$B$2:$J$900,9,0),"")</f>
        <v/>
      </c>
      <c r="I9" s="63" t="str">
        <f>_xlfn.IFNA(VLOOKUP(B9,'Canterbury 10'!C:J,8,0),"")</f>
        <v/>
      </c>
      <c r="J9" s="63"/>
      <c r="K9" s="63"/>
      <c r="L9" s="63"/>
      <c r="M9" s="63"/>
      <c r="N9" s="63"/>
      <c r="O9" s="65">
        <f t="shared" si="1"/>
        <v>38</v>
      </c>
      <c r="P9" s="67">
        <f t="shared" si="0"/>
        <v>8</v>
      </c>
      <c r="Q9" s="91">
        <f t="shared" si="2"/>
        <v>3</v>
      </c>
    </row>
    <row r="10" spans="1:17">
      <c r="A10" s="90" t="s">
        <v>104</v>
      </c>
      <c r="B10" s="62" t="s">
        <v>131</v>
      </c>
      <c r="C10" s="63">
        <f>_xlfn.IFNA(VLOOKUP($B10,'Mob match'!$C$2:$E$180,3,0),"")</f>
        <v>15</v>
      </c>
      <c r="D10" s="63">
        <f>_xlfn.IFNA(VLOOKUP($B10,'August parkrun'!$A$2:$H$203,8,0),"")</f>
        <v>3</v>
      </c>
      <c r="E10" s="63" t="str">
        <f>_xlfn.IFNA(VLOOKUP($B10,'Weald 10K'!$E$3:$L$74,8,0),"")</f>
        <v/>
      </c>
      <c r="F10" s="63">
        <f>_xlfn.IFNA(VLOOKUP($B10,KFLKnole!$C$2:$H$93,6,0),"")</f>
        <v>6</v>
      </c>
      <c r="G10" s="64"/>
      <c r="H10" s="63">
        <f>_xlfn.IFNA(VLOOKUP($B10,TurkeyRun!$B$2:$J$900,9,0),"")</f>
        <v>13</v>
      </c>
      <c r="I10" s="63" t="str">
        <f>_xlfn.IFNA(VLOOKUP(B10,'Canterbury 10'!C:J,8,0),"")</f>
        <v/>
      </c>
      <c r="J10" s="63"/>
      <c r="K10" s="63"/>
      <c r="L10" s="63"/>
      <c r="M10" s="63"/>
      <c r="N10" s="63"/>
      <c r="O10" s="65">
        <f t="shared" si="1"/>
        <v>37</v>
      </c>
      <c r="P10" s="67">
        <f t="shared" si="0"/>
        <v>11</v>
      </c>
      <c r="Q10" s="91">
        <f t="shared" si="2"/>
        <v>4</v>
      </c>
    </row>
    <row r="11" spans="1:17">
      <c r="A11" s="90" t="s">
        <v>104</v>
      </c>
      <c r="B11" s="62" t="s">
        <v>6</v>
      </c>
      <c r="C11" s="63">
        <f>_xlfn.IFNA(VLOOKUP($B11,'Mob match'!$C$2:$E$180,3,0),"")</f>
        <v>14</v>
      </c>
      <c r="D11" s="63">
        <f>_xlfn.IFNA(VLOOKUP($B11,'August parkrun'!$A$2:$H$203,8,0),"")</f>
        <v>11</v>
      </c>
      <c r="E11" s="63">
        <f>_xlfn.IFNA(VLOOKUP($B11,'Weald 10K'!$E$3:$L$74,8,0),"")</f>
        <v>13</v>
      </c>
      <c r="F11" s="63">
        <f>_xlfn.IFNA(VLOOKUP($B11,KFLKnole!$C$2:$H$93,6,0),"")</f>
        <v>14</v>
      </c>
      <c r="G11" s="64"/>
      <c r="H11" s="63">
        <f>_xlfn.IFNA(VLOOKUP($B11,TurkeyRun!$B$2:$J$900,9,0),"")</f>
        <v>16</v>
      </c>
      <c r="I11" s="63" t="str">
        <f>_xlfn.IFNA(VLOOKUP(B11,'Canterbury 10'!C:J,8,0),"")</f>
        <v/>
      </c>
      <c r="J11" s="63"/>
      <c r="K11" s="63"/>
      <c r="L11" s="63"/>
      <c r="M11" s="63"/>
      <c r="N11" s="63"/>
      <c r="O11" s="65">
        <f t="shared" si="1"/>
        <v>68</v>
      </c>
      <c r="P11" s="67">
        <f t="shared" si="0"/>
        <v>4</v>
      </c>
      <c r="Q11" s="91">
        <f t="shared" si="2"/>
        <v>5</v>
      </c>
    </row>
    <row r="12" spans="1:17">
      <c r="A12" s="90" t="s">
        <v>104</v>
      </c>
      <c r="B12" s="62" t="s">
        <v>1</v>
      </c>
      <c r="C12" s="63">
        <f>_xlfn.IFNA(VLOOKUP($B12,'Mob match'!$C$2:$E$180,3,0),"")</f>
        <v>18</v>
      </c>
      <c r="D12" s="63">
        <f>_xlfn.IFNA(VLOOKUP($B12,'August parkrun'!$A$2:$H$203,8,0),"")</f>
        <v>15</v>
      </c>
      <c r="E12" s="63" t="str">
        <f>_xlfn.IFNA(VLOOKUP($B12,'Weald 10K'!$E$3:$L$74,8,0),"")</f>
        <v/>
      </c>
      <c r="F12" s="63" t="str">
        <f>_xlfn.IFNA(VLOOKUP($B12,KFLKnole!$C$2:$H$93,6,0),"")</f>
        <v/>
      </c>
      <c r="G12" s="64"/>
      <c r="H12" s="63" t="str">
        <f>_xlfn.IFNA(VLOOKUP($B12,TurkeyRun!$B$2:$J$900,9,0),"")</f>
        <v/>
      </c>
      <c r="I12" s="63" t="str">
        <f>_xlfn.IFNA(VLOOKUP(B12,'Canterbury 10'!C:J,8,0),"")</f>
        <v/>
      </c>
      <c r="J12" s="63"/>
      <c r="K12" s="63"/>
      <c r="L12" s="63"/>
      <c r="M12" s="63"/>
      <c r="N12" s="63"/>
      <c r="O12" s="65">
        <f t="shared" si="1"/>
        <v>33</v>
      </c>
      <c r="P12" s="67">
        <f t="shared" si="0"/>
        <v>15</v>
      </c>
      <c r="Q12" s="91">
        <f t="shared" si="2"/>
        <v>2</v>
      </c>
    </row>
    <row r="13" spans="1:17">
      <c r="A13" s="90" t="s">
        <v>104</v>
      </c>
      <c r="B13" s="62" t="s">
        <v>158</v>
      </c>
      <c r="C13" s="63" t="str">
        <f>_xlfn.IFNA(VLOOKUP($B13,'Mob match'!$C$2:$E$180,3,0),"")</f>
        <v/>
      </c>
      <c r="D13" s="63">
        <f>_xlfn.IFNA(VLOOKUP($B13,'August parkrun'!$A$2:$H$203,8,0),"")</f>
        <v>20</v>
      </c>
      <c r="E13" s="63" t="str">
        <f>_xlfn.IFNA(VLOOKUP($B13,'Weald 10K'!$E$3:$L$74,8,0),"")</f>
        <v/>
      </c>
      <c r="F13" s="63" t="str">
        <f>_xlfn.IFNA(VLOOKUP($B13,KFLKnole!$C$2:$H$93,6,0),"")</f>
        <v/>
      </c>
      <c r="G13" s="64"/>
      <c r="H13" s="63" t="str">
        <f>_xlfn.IFNA(VLOOKUP($B13,TurkeyRun!$B$2:$J$900,9,0),"")</f>
        <v/>
      </c>
      <c r="I13" s="63">
        <f>_xlfn.IFNA(VLOOKUP(B13,'Canterbury 10'!C:J,8,0),"")</f>
        <v>18</v>
      </c>
      <c r="J13" s="63"/>
      <c r="K13" s="63"/>
      <c r="L13" s="63"/>
      <c r="M13" s="63"/>
      <c r="N13" s="63"/>
      <c r="O13" s="65">
        <f t="shared" si="1"/>
        <v>38</v>
      </c>
      <c r="P13" s="67">
        <f t="shared" si="0"/>
        <v>8</v>
      </c>
      <c r="Q13" s="91">
        <f t="shared" si="2"/>
        <v>2</v>
      </c>
    </row>
    <row r="14" spans="1:17">
      <c r="A14" s="90" t="s">
        <v>104</v>
      </c>
      <c r="B14" s="62" t="s">
        <v>193</v>
      </c>
      <c r="C14" s="63" t="str">
        <f>_xlfn.IFNA(VLOOKUP($B14,'Mob match'!$C$2:$E$180,3,0),"")</f>
        <v/>
      </c>
      <c r="D14" s="63">
        <f>_xlfn.IFNA(VLOOKUP($B14,'August parkrun'!$A$2:$H$203,8,0),"")</f>
        <v>6</v>
      </c>
      <c r="E14" s="63" t="str">
        <f>_xlfn.IFNA(VLOOKUP($B14,'Weald 10K'!$E$3:$L$74,8,0),"")</f>
        <v/>
      </c>
      <c r="F14" s="63">
        <f>_xlfn.IFNA(VLOOKUP($B14,KFLKnole!$C$2:$H$93,6,0),"")</f>
        <v>16</v>
      </c>
      <c r="G14" s="64"/>
      <c r="H14" s="63" t="str">
        <f>_xlfn.IFNA(VLOOKUP($B14,TurkeyRun!$B$2:$J$900,9,0),"")</f>
        <v/>
      </c>
      <c r="I14" s="63">
        <f>_xlfn.IFNA(VLOOKUP(B14,'Canterbury 10'!C:J,8,0),"")</f>
        <v>12</v>
      </c>
      <c r="J14" s="63"/>
      <c r="K14" s="63"/>
      <c r="L14" s="63"/>
      <c r="M14" s="63"/>
      <c r="N14" s="63"/>
      <c r="O14" s="65">
        <f t="shared" si="1"/>
        <v>34</v>
      </c>
      <c r="P14" s="67">
        <f t="shared" si="0"/>
        <v>13</v>
      </c>
      <c r="Q14" s="91">
        <f t="shared" si="2"/>
        <v>3</v>
      </c>
    </row>
    <row r="15" spans="1:17">
      <c r="A15" s="90" t="s">
        <v>104</v>
      </c>
      <c r="B15" s="62" t="s">
        <v>106</v>
      </c>
      <c r="C15" s="63" t="str">
        <f>_xlfn.IFNA(VLOOKUP($B15,'Mob match'!$C$2:$E$180,3,0),"")</f>
        <v/>
      </c>
      <c r="D15" s="63">
        <f>_xlfn.IFNA(VLOOKUP($B15,'August parkrun'!$A$2:$H$203,8,0),"")</f>
        <v>7</v>
      </c>
      <c r="E15" s="63" t="str">
        <f>_xlfn.IFNA(VLOOKUP($B15,'Weald 10K'!$E$3:$L$74,8,0),"")</f>
        <v/>
      </c>
      <c r="F15" s="63">
        <f>_xlfn.IFNA(VLOOKUP($B15,KFLKnole!$C$2:$H$93,6,0),"")</f>
        <v>15</v>
      </c>
      <c r="G15" s="64"/>
      <c r="H15" s="63" t="str">
        <f>_xlfn.IFNA(VLOOKUP($B15,TurkeyRun!$B$2:$J$900,9,0),"")</f>
        <v/>
      </c>
      <c r="I15" s="63" t="str">
        <f>_xlfn.IFNA(VLOOKUP(B15,'Canterbury 10'!C:J,8,0),"")</f>
        <v/>
      </c>
      <c r="J15" s="63"/>
      <c r="K15" s="63"/>
      <c r="L15" s="63"/>
      <c r="M15" s="63"/>
      <c r="N15" s="63"/>
      <c r="O15" s="65">
        <f t="shared" si="1"/>
        <v>22</v>
      </c>
      <c r="P15" s="67">
        <f t="shared" si="0"/>
        <v>17</v>
      </c>
      <c r="Q15" s="91">
        <f t="shared" si="2"/>
        <v>2</v>
      </c>
    </row>
    <row r="16" spans="1:17">
      <c r="A16" s="90" t="s">
        <v>104</v>
      </c>
      <c r="B16" s="62" t="s">
        <v>127</v>
      </c>
      <c r="C16" s="63">
        <f>_xlfn.IFNA(VLOOKUP($B16,'Mob match'!$C$2:$E$180,3,0),"")</f>
        <v>20</v>
      </c>
      <c r="D16" s="63">
        <f>_xlfn.IFNA(VLOOKUP($B16,'August parkrun'!$A$2:$H$203,8,0),"")</f>
        <v>18</v>
      </c>
      <c r="E16" s="63">
        <f>_xlfn.IFNA(VLOOKUP($B16,'Weald 10K'!$E$3:$L$74,8,0),"")</f>
        <v>18</v>
      </c>
      <c r="F16" s="63">
        <f>_xlfn.IFNA(VLOOKUP($B16,KFLKnole!$C$2:$H$93,6,0),"")</f>
        <v>20</v>
      </c>
      <c r="G16" s="64"/>
      <c r="H16" s="63" t="str">
        <f>_xlfn.IFNA(VLOOKUP($B16,TurkeyRun!$B$2:$J$900,9,0),"")</f>
        <v/>
      </c>
      <c r="I16" s="63">
        <f>_xlfn.IFNA(VLOOKUP(B16,'Canterbury 10'!C:J,8,0),"")</f>
        <v>16</v>
      </c>
      <c r="J16" s="63"/>
      <c r="K16" s="63"/>
      <c r="L16" s="63"/>
      <c r="M16" s="63"/>
      <c r="N16" s="63"/>
      <c r="O16" s="65">
        <f t="shared" si="1"/>
        <v>92</v>
      </c>
      <c r="P16" s="67">
        <f t="shared" si="0"/>
        <v>1</v>
      </c>
      <c r="Q16" s="91">
        <f t="shared" si="2"/>
        <v>5</v>
      </c>
    </row>
    <row r="17" spans="1:17">
      <c r="A17" s="90" t="s">
        <v>104</v>
      </c>
      <c r="B17" s="62" t="s">
        <v>196</v>
      </c>
      <c r="C17" s="63" t="str">
        <f>_xlfn.IFNA(VLOOKUP($B17,'Mob match'!$C$2:$E$180,3,0),"")</f>
        <v/>
      </c>
      <c r="D17" s="63">
        <f>_xlfn.IFNA(VLOOKUP($B17,'August parkrun'!$A$2:$H$203,8,0),"")</f>
        <v>14</v>
      </c>
      <c r="E17" s="63" t="str">
        <f>_xlfn.IFNA(VLOOKUP($B17,'Weald 10K'!$E$3:$L$74,8,0),"")</f>
        <v/>
      </c>
      <c r="F17" s="63" t="str">
        <f>_xlfn.IFNA(VLOOKUP($B17,KFLKnole!$C$2:$H$93,6,0),"")</f>
        <v/>
      </c>
      <c r="G17" s="64"/>
      <c r="H17" s="63" t="str">
        <f>_xlfn.IFNA(VLOOKUP($B17,TurkeyRun!$B$2:$J$900,9,0),"")</f>
        <v/>
      </c>
      <c r="I17" s="63">
        <f>_xlfn.IFNA(VLOOKUP(B17,'Canterbury 10'!C:J,8,0),"")</f>
        <v>20</v>
      </c>
      <c r="J17" s="63"/>
      <c r="K17" s="63"/>
      <c r="L17" s="63"/>
      <c r="M17" s="63"/>
      <c r="N17" s="63"/>
      <c r="O17" s="65">
        <f t="shared" si="1"/>
        <v>34</v>
      </c>
      <c r="P17" s="67">
        <f t="shared" si="0"/>
        <v>13</v>
      </c>
      <c r="Q17" s="91">
        <f t="shared" si="2"/>
        <v>2</v>
      </c>
    </row>
    <row r="18" spans="1:17">
      <c r="A18" s="90" t="s">
        <v>104</v>
      </c>
      <c r="B18" s="62" t="s">
        <v>27</v>
      </c>
      <c r="C18" s="63">
        <f>_xlfn.IFNA(VLOOKUP($B18,'Mob match'!$C$2:$E$180,3,0),"")</f>
        <v>8</v>
      </c>
      <c r="D18" s="63">
        <f>_xlfn.IFNA(VLOOKUP($B18,'August parkrun'!$A$2:$H$203,8,0),"")</f>
        <v>2</v>
      </c>
      <c r="E18" s="63" t="str">
        <f>_xlfn.IFNA(VLOOKUP($B18,'Weald 10K'!$E$3:$L$74,8,0),"")</f>
        <v/>
      </c>
      <c r="F18" s="63" t="str">
        <f>_xlfn.IFNA(VLOOKUP($B18,KFLKnole!$C$2:$H$93,6,0),"")</f>
        <v/>
      </c>
      <c r="G18" s="64"/>
      <c r="H18" s="63" t="str">
        <f>_xlfn.IFNA(VLOOKUP($B18,TurkeyRun!$B$2:$J$900,9,0),"")</f>
        <v/>
      </c>
      <c r="I18" s="63" t="str">
        <f>_xlfn.IFNA(VLOOKUP(B18,'Canterbury 10'!C:J,8,0),"")</f>
        <v/>
      </c>
      <c r="J18" s="63"/>
      <c r="K18" s="63"/>
      <c r="L18" s="63"/>
      <c r="M18" s="63"/>
      <c r="N18" s="63"/>
      <c r="O18" s="65">
        <f t="shared" si="1"/>
        <v>10</v>
      </c>
      <c r="P18" s="67">
        <f t="shared" si="0"/>
        <v>19</v>
      </c>
      <c r="Q18" s="91">
        <f t="shared" si="2"/>
        <v>2</v>
      </c>
    </row>
    <row r="19" spans="1:17">
      <c r="A19" s="90" t="s">
        <v>104</v>
      </c>
      <c r="B19" s="62" t="s">
        <v>109</v>
      </c>
      <c r="C19" s="63" t="str">
        <f>_xlfn.IFNA(VLOOKUP($B19,'Mob match'!$C$2:$E$180,3,0),"")</f>
        <v/>
      </c>
      <c r="D19" s="63">
        <f>_xlfn.IFNA(VLOOKUP($B19,'August parkrun'!$A$2:$H$203,8,0),"")</f>
        <v>10</v>
      </c>
      <c r="E19" s="63">
        <f>_xlfn.IFNA(VLOOKUP($B19,'Weald 10K'!$E$3:$L$74,8,0),"")</f>
        <v>16</v>
      </c>
      <c r="F19" s="63">
        <f>_xlfn.IFNA(VLOOKUP($B19,KFLKnole!$C$2:$H$93,6,0),"")</f>
        <v>18</v>
      </c>
      <c r="G19" s="64"/>
      <c r="H19" s="63">
        <f>_xlfn.IFNA(VLOOKUP($B19,TurkeyRun!$B$2:$J$900,9,0),"")</f>
        <v>18</v>
      </c>
      <c r="I19" s="63">
        <f>_xlfn.IFNA(VLOOKUP(B19,'Canterbury 10'!C:J,8,0),"")</f>
        <v>15</v>
      </c>
      <c r="J19" s="63"/>
      <c r="K19" s="63"/>
      <c r="L19" s="63"/>
      <c r="M19" s="63"/>
      <c r="N19" s="63"/>
      <c r="O19" s="65">
        <f t="shared" si="1"/>
        <v>77</v>
      </c>
      <c r="P19" s="67">
        <f t="shared" si="0"/>
        <v>3</v>
      </c>
      <c r="Q19" s="91">
        <f t="shared" si="2"/>
        <v>5</v>
      </c>
    </row>
    <row r="20" spans="1:17">
      <c r="A20" s="90" t="s">
        <v>104</v>
      </c>
      <c r="B20" s="62" t="s">
        <v>19</v>
      </c>
      <c r="C20" s="63">
        <f>_xlfn.IFNA(VLOOKUP($B20,'Mob match'!$C$2:$E$180,3,0),"")</f>
        <v>9</v>
      </c>
      <c r="D20" s="63">
        <f>_xlfn.IFNA(VLOOKUP($B20,'August parkrun'!$A$2:$H$203,8,0),"")</f>
        <v>8</v>
      </c>
      <c r="E20" s="63">
        <f>_xlfn.IFNA(VLOOKUP($B20,'Weald 10K'!$E$3:$L$74,8,0),"")</f>
        <v>12</v>
      </c>
      <c r="F20" s="63">
        <f>_xlfn.IFNA(VLOOKUP($B20,KFLKnole!$C$2:$H$93,6,0),"")</f>
        <v>10</v>
      </c>
      <c r="G20" s="64"/>
      <c r="H20" s="63" t="str">
        <f>_xlfn.IFNA(VLOOKUP($B20,TurkeyRun!$B$2:$J$900,9,0),"")</f>
        <v/>
      </c>
      <c r="I20" s="63">
        <f>_xlfn.IFNA(VLOOKUP(B20,'Canterbury 10'!C:J,8,0),"")</f>
        <v>9</v>
      </c>
      <c r="J20" s="63"/>
      <c r="K20" s="63"/>
      <c r="L20" s="63"/>
      <c r="M20" s="63"/>
      <c r="N20" s="63"/>
      <c r="O20" s="65">
        <f t="shared" si="1"/>
        <v>48</v>
      </c>
      <c r="P20" s="67">
        <f t="shared" si="0"/>
        <v>7</v>
      </c>
      <c r="Q20" s="91">
        <f t="shared" si="2"/>
        <v>5</v>
      </c>
    </row>
    <row r="21" spans="1:17" ht="15.75" thickBot="1">
      <c r="A21" s="92" t="s">
        <v>104</v>
      </c>
      <c r="B21" s="93" t="s">
        <v>4</v>
      </c>
      <c r="C21" s="94">
        <f>_xlfn.IFNA(VLOOKUP($B21,'Mob match'!$C$2:$E$180,3,0),"")</f>
        <v>16</v>
      </c>
      <c r="D21" s="94">
        <f>_xlfn.IFNA(VLOOKUP($B21,'August parkrun'!$A$2:$H$203,8,0),"")</f>
        <v>13</v>
      </c>
      <c r="E21" s="94" t="str">
        <f>_xlfn.IFNA(VLOOKUP($B21,'Weald 10K'!$E$3:$L$74,8,0),"")</f>
        <v/>
      </c>
      <c r="F21" s="94">
        <f>_xlfn.IFNA(VLOOKUP($B21,KFLKnole!$C$2:$H$93,6,0),"")</f>
        <v>12</v>
      </c>
      <c r="G21" s="95"/>
      <c r="H21" s="94" t="str">
        <f>_xlfn.IFNA(VLOOKUP($B21,TurkeyRun!$B$2:$J$900,9,0),"")</f>
        <v/>
      </c>
      <c r="I21" s="94">
        <f>_xlfn.IFNA(VLOOKUP(B21,'Canterbury 10'!C:J,8,0),"")</f>
        <v>11</v>
      </c>
      <c r="J21" s="94"/>
      <c r="K21" s="94"/>
      <c r="L21" s="94"/>
      <c r="M21" s="94"/>
      <c r="N21" s="94"/>
      <c r="O21" s="96">
        <f t="shared" si="1"/>
        <v>52</v>
      </c>
      <c r="P21" s="97">
        <f t="shared" si="0"/>
        <v>6</v>
      </c>
      <c r="Q21" s="98">
        <f t="shared" si="2"/>
        <v>4</v>
      </c>
    </row>
    <row r="22" spans="1:17">
      <c r="A22" s="99" t="s">
        <v>105</v>
      </c>
      <c r="B22" s="100" t="s">
        <v>518</v>
      </c>
      <c r="C22" s="85" t="str">
        <f>_xlfn.IFNA(VLOOKUP($B22,'Mob match'!$C$2:$E$180,3,0),"")</f>
        <v/>
      </c>
      <c r="D22" s="85">
        <f>_xlfn.IFNA(VLOOKUP($B22,'August parkrun'!$A$2:$H$203,8,0),"")</f>
        <v>11</v>
      </c>
      <c r="E22" s="85">
        <f>_xlfn.IFNA(VLOOKUP($B22,'Weald 10K'!$E$3:$L$74,8,0),"")</f>
        <v>16</v>
      </c>
      <c r="F22" s="85">
        <f>_xlfn.IFNA(VLOOKUP($B22,KFLKnole!$C$2:$H$93,6,0),"")</f>
        <v>12</v>
      </c>
      <c r="G22" s="86"/>
      <c r="H22" s="85">
        <f>_xlfn.IFNA(VLOOKUP($B22,TurkeyRun!$B$2:$J$900,9,0),"")</f>
        <v>15</v>
      </c>
      <c r="I22" s="85" t="str">
        <f>_xlfn.IFNA(VLOOKUP(B22,'Canterbury 10'!C:J,8,0),"")</f>
        <v/>
      </c>
      <c r="J22" s="85"/>
      <c r="K22" s="85"/>
      <c r="L22" s="85"/>
      <c r="M22" s="85"/>
      <c r="N22" s="85"/>
      <c r="O22" s="87">
        <f t="shared" si="1"/>
        <v>54</v>
      </c>
      <c r="P22" s="88">
        <f>RANK(O22,O$22:O$41)</f>
        <v>6</v>
      </c>
      <c r="Q22" s="89">
        <f t="shared" si="2"/>
        <v>4</v>
      </c>
    </row>
    <row r="23" spans="1:17">
      <c r="A23" s="101" t="s">
        <v>105</v>
      </c>
      <c r="B23" s="68" t="s">
        <v>16</v>
      </c>
      <c r="C23" s="63">
        <f>_xlfn.IFNA(VLOOKUP($B23,'Mob match'!$C$2:$E$180,3,0),"")</f>
        <v>8</v>
      </c>
      <c r="D23" s="63" t="str">
        <f>_xlfn.IFNA(VLOOKUP($B23,'August parkrun'!$A$2:$H$203,8,0),"")</f>
        <v/>
      </c>
      <c r="E23" s="63" t="str">
        <f>_xlfn.IFNA(VLOOKUP($B23,'Weald 10K'!$E$3:$L$74,8,0),"")</f>
        <v/>
      </c>
      <c r="F23" s="63" t="str">
        <f>_xlfn.IFNA(VLOOKUP($B23,KFLKnole!$C$2:$H$93,6,0),"")</f>
        <v/>
      </c>
      <c r="G23" s="64"/>
      <c r="H23" s="63">
        <f>_xlfn.IFNA(VLOOKUP($B23,TurkeyRun!$B$2:$J$900,9,0),"")</f>
        <v>12</v>
      </c>
      <c r="I23" s="63">
        <f>_xlfn.IFNA(VLOOKUP(B23,'Canterbury 10'!C:J,8,0),"")</f>
        <v>10</v>
      </c>
      <c r="J23" s="63"/>
      <c r="K23" s="63"/>
      <c r="L23" s="63"/>
      <c r="M23" s="63"/>
      <c r="N23" s="63"/>
      <c r="O23" s="65">
        <f t="shared" si="1"/>
        <v>30</v>
      </c>
      <c r="P23" s="67">
        <f t="shared" ref="P23:P41" si="3">RANK(O23,O$22:O$41)</f>
        <v>14</v>
      </c>
      <c r="Q23" s="91">
        <f t="shared" si="2"/>
        <v>3</v>
      </c>
    </row>
    <row r="24" spans="1:17">
      <c r="A24" s="101" t="s">
        <v>105</v>
      </c>
      <c r="B24" s="68" t="s">
        <v>23</v>
      </c>
      <c r="C24" s="63">
        <f>_xlfn.IFNA(VLOOKUP($B24,'Mob match'!$C$2:$E$180,3,0),"")</f>
        <v>5</v>
      </c>
      <c r="D24" s="63" t="str">
        <f>_xlfn.IFNA(VLOOKUP($B24,'August parkrun'!$A$2:$H$203,8,0),"")</f>
        <v/>
      </c>
      <c r="E24" s="63" t="str">
        <f>_xlfn.IFNA(VLOOKUP($B24,'Weald 10K'!$E$3:$L$74,8,0),"")</f>
        <v/>
      </c>
      <c r="F24" s="63" t="str">
        <f>_xlfn.IFNA(VLOOKUP($B24,KFLKnole!$C$2:$H$93,6,0),"")</f>
        <v/>
      </c>
      <c r="G24" s="64"/>
      <c r="H24" s="63">
        <f>_xlfn.IFNA(VLOOKUP($B24,TurkeyRun!$B$2:$J$900,9,0),"")</f>
        <v>13</v>
      </c>
      <c r="I24" s="63" t="str">
        <f>_xlfn.IFNA(VLOOKUP(B24,'Canterbury 10'!C:J,8,0),"")</f>
        <v/>
      </c>
      <c r="J24" s="63"/>
      <c r="K24" s="63"/>
      <c r="L24" s="63"/>
      <c r="M24" s="63"/>
      <c r="N24" s="63"/>
      <c r="O24" s="65">
        <f t="shared" si="1"/>
        <v>18</v>
      </c>
      <c r="P24" s="67">
        <f>RANK(O24,O$22:O$41)</f>
        <v>16</v>
      </c>
      <c r="Q24" s="91">
        <f t="shared" si="2"/>
        <v>2</v>
      </c>
    </row>
    <row r="25" spans="1:17">
      <c r="A25" s="101" t="s">
        <v>105</v>
      </c>
      <c r="B25" s="68" t="s">
        <v>210</v>
      </c>
      <c r="C25" s="63" t="str">
        <f>_xlfn.IFNA(VLOOKUP($B25,'Mob match'!$C$2:$E$180,3,0),"")</f>
        <v/>
      </c>
      <c r="D25" s="63">
        <f>_xlfn.IFNA(VLOOKUP($B25,'August parkrun'!$A$2:$H$203,8,0),"")</f>
        <v>6</v>
      </c>
      <c r="E25" s="63" t="str">
        <f>_xlfn.IFNA(VLOOKUP($B25,'Weald 10K'!$E$3:$L$74,8,0),"")</f>
        <v/>
      </c>
      <c r="F25" s="63">
        <f>_xlfn.IFNA(VLOOKUP($B25,KFLKnole!$C$2:$H$93,6,0),"")</f>
        <v>11</v>
      </c>
      <c r="G25" s="64"/>
      <c r="H25" s="63">
        <f>_xlfn.IFNA(VLOOKUP($B25,TurkeyRun!$B$2:$J$900,9,0),"")</f>
        <v>20</v>
      </c>
      <c r="I25" s="63">
        <f>_xlfn.IFNA(VLOOKUP(B25,'Canterbury 10'!C:J,8,0),"")</f>
        <v>7</v>
      </c>
      <c r="J25" s="63"/>
      <c r="K25" s="63"/>
      <c r="L25" s="63"/>
      <c r="M25" s="63"/>
      <c r="N25" s="63"/>
      <c r="O25" s="65">
        <f t="shared" si="1"/>
        <v>44</v>
      </c>
      <c r="P25" s="67">
        <f t="shared" si="3"/>
        <v>10</v>
      </c>
      <c r="Q25" s="91">
        <f t="shared" si="2"/>
        <v>4</v>
      </c>
    </row>
    <row r="26" spans="1:17">
      <c r="A26" s="101" t="s">
        <v>105</v>
      </c>
      <c r="B26" s="68" t="s">
        <v>10</v>
      </c>
      <c r="C26" s="63">
        <f>_xlfn.IFNA(VLOOKUP($B26,'Mob match'!$C$2:$E$180,3,0),"")</f>
        <v>13</v>
      </c>
      <c r="D26" s="63">
        <f>_xlfn.IFNA(VLOOKUP($B26,'August parkrun'!$A$2:$H$203,8,0),"")</f>
        <v>13</v>
      </c>
      <c r="E26" s="63">
        <f>_xlfn.IFNA(VLOOKUP($B26,'Weald 10K'!$E$3:$L$74,8,0),"")</f>
        <v>12</v>
      </c>
      <c r="F26" s="63" t="str">
        <f>_xlfn.IFNA(VLOOKUP($B26,KFLKnole!$C$2:$H$93,6,0),"")</f>
        <v/>
      </c>
      <c r="G26" s="64"/>
      <c r="H26" s="63" t="str">
        <f>_xlfn.IFNA(VLOOKUP($B26,TurkeyRun!$B$2:$J$900,9,0),"")</f>
        <v/>
      </c>
      <c r="I26" s="63">
        <f>_xlfn.IFNA(VLOOKUP(B26,'Canterbury 10'!C:J,8,0),"")</f>
        <v>18</v>
      </c>
      <c r="J26" s="63"/>
      <c r="K26" s="63"/>
      <c r="L26" s="63"/>
      <c r="M26" s="63"/>
      <c r="N26" s="63"/>
      <c r="O26" s="65">
        <f t="shared" si="1"/>
        <v>56</v>
      </c>
      <c r="P26" s="67">
        <f t="shared" si="3"/>
        <v>5</v>
      </c>
      <c r="Q26" s="91">
        <f t="shared" si="2"/>
        <v>4</v>
      </c>
    </row>
    <row r="27" spans="1:17">
      <c r="A27" s="101" t="s">
        <v>105</v>
      </c>
      <c r="B27" s="68" t="s">
        <v>18</v>
      </c>
      <c r="C27" s="63">
        <f>_xlfn.IFNA(VLOOKUP($B27,'Mob match'!$C$2:$E$180,3,0),"")</f>
        <v>7</v>
      </c>
      <c r="D27" s="63">
        <f>_xlfn.IFNA(VLOOKUP($B27,'August parkrun'!$A$2:$H$203,8,0),"")</f>
        <v>2</v>
      </c>
      <c r="E27" s="63" t="str">
        <f>_xlfn.IFNA(VLOOKUP($B27,'Weald 10K'!$E$3:$L$74,8,0),"")</f>
        <v/>
      </c>
      <c r="F27" s="63">
        <f>_xlfn.IFNA(VLOOKUP($B27,KFLKnole!$C$2:$H$93,6,0),"")</f>
        <v>10</v>
      </c>
      <c r="G27" s="64"/>
      <c r="H27" s="63">
        <f>_xlfn.IFNA(VLOOKUP($B27,TurkeyRun!$B$2:$J$900,9,0),"")</f>
        <v>14</v>
      </c>
      <c r="I27" s="63">
        <f>_xlfn.IFNA(VLOOKUP(B27,'Canterbury 10'!C:J,8,0),"")</f>
        <v>11</v>
      </c>
      <c r="J27" s="63"/>
      <c r="K27" s="63"/>
      <c r="L27" s="63"/>
      <c r="M27" s="63"/>
      <c r="N27" s="63"/>
      <c r="O27" s="65">
        <f t="shared" si="1"/>
        <v>44</v>
      </c>
      <c r="P27" s="67">
        <f t="shared" si="3"/>
        <v>10</v>
      </c>
      <c r="Q27" s="91">
        <f t="shared" si="2"/>
        <v>5</v>
      </c>
    </row>
    <row r="28" spans="1:17">
      <c r="A28" s="101" t="s">
        <v>105</v>
      </c>
      <c r="B28" s="68" t="s">
        <v>5</v>
      </c>
      <c r="C28" s="63">
        <f>_xlfn.IFNA(VLOOKUP($B28,'Mob match'!$C$2:$E$180,3,0),"")</f>
        <v>18</v>
      </c>
      <c r="D28" s="63">
        <f>_xlfn.IFNA(VLOOKUP($B28,'August parkrun'!$A$2:$H$203,8,0),"")</f>
        <v>8</v>
      </c>
      <c r="E28" s="63" t="str">
        <f>_xlfn.IFNA(VLOOKUP($B28,'Weald 10K'!$E$3:$L$74,8,0),"")</f>
        <v/>
      </c>
      <c r="F28" s="63">
        <f>_xlfn.IFNA(VLOOKUP($B28,KFLKnole!$C$2:$H$93,6,0),"")</f>
        <v>13</v>
      </c>
      <c r="G28" s="64"/>
      <c r="H28" s="63" t="str">
        <f>_xlfn.IFNA(VLOOKUP($B28,TurkeyRun!$B$2:$J$900,9,0),"")</f>
        <v/>
      </c>
      <c r="I28" s="63">
        <f>_xlfn.IFNA(VLOOKUP(B28,'Canterbury 10'!C:J,8,0),"")</f>
        <v>14</v>
      </c>
      <c r="J28" s="63"/>
      <c r="K28" s="63"/>
      <c r="L28" s="63"/>
      <c r="M28" s="63"/>
      <c r="N28" s="63"/>
      <c r="O28" s="65">
        <f t="shared" si="1"/>
        <v>53</v>
      </c>
      <c r="P28" s="67">
        <f t="shared" si="3"/>
        <v>7</v>
      </c>
      <c r="Q28" s="91">
        <f t="shared" si="2"/>
        <v>4</v>
      </c>
    </row>
    <row r="29" spans="1:17">
      <c r="A29" s="101" t="s">
        <v>105</v>
      </c>
      <c r="B29" s="68" t="s">
        <v>93</v>
      </c>
      <c r="C29" s="63">
        <f>_xlfn.IFNA(VLOOKUP($B29,'Mob match'!$C$2:$E$180,3,0),"")</f>
        <v>6</v>
      </c>
      <c r="D29" s="63">
        <f>_xlfn.IFNA(VLOOKUP($B29,'August parkrun'!$A$2:$H$203,8,0),"")</f>
        <v>9</v>
      </c>
      <c r="E29" s="63" t="str">
        <f>_xlfn.IFNA(VLOOKUP($B29,'Weald 10K'!$E$3:$L$74,8,0),"")</f>
        <v/>
      </c>
      <c r="F29" s="63">
        <f>_xlfn.IFNA(VLOOKUP($B29,KFLKnole!$C$2:$H$93,6,0),"")</f>
        <v>20</v>
      </c>
      <c r="G29" s="64"/>
      <c r="H29" s="63">
        <f>_xlfn.IFNA(VLOOKUP($B29,TurkeyRun!$B$2:$J$900,9,0),"")</f>
        <v>16</v>
      </c>
      <c r="I29" s="63">
        <f>_xlfn.IFNA(VLOOKUP(B29,'Canterbury 10'!C:J,8,0),"")</f>
        <v>20</v>
      </c>
      <c r="J29" s="63"/>
      <c r="K29" s="63"/>
      <c r="L29" s="63"/>
      <c r="M29" s="63"/>
      <c r="N29" s="63"/>
      <c r="O29" s="65">
        <f t="shared" si="1"/>
        <v>71</v>
      </c>
      <c r="P29" s="67">
        <f t="shared" si="3"/>
        <v>3</v>
      </c>
      <c r="Q29" s="91">
        <f t="shared" si="2"/>
        <v>5</v>
      </c>
    </row>
    <row r="30" spans="1:17">
      <c r="A30" s="101" t="s">
        <v>105</v>
      </c>
      <c r="B30" s="68" t="s">
        <v>191</v>
      </c>
      <c r="C30" s="63">
        <f>_xlfn.IFNA(VLOOKUP($B30,'Mob match'!$C$2:$E$180,3,0),"")</f>
        <v>12</v>
      </c>
      <c r="D30" s="63">
        <f>_xlfn.IFNA(VLOOKUP($B30,'August parkrun'!$A$2:$H$203,8,0),"")</f>
        <v>10</v>
      </c>
      <c r="E30" s="63">
        <f>_xlfn.IFNA(VLOOKUP($B30,'Weald 10K'!$E$3:$L$74,8,0),"")</f>
        <v>14</v>
      </c>
      <c r="F30" s="63" t="str">
        <f>_xlfn.IFNA(VLOOKUP($B30,KFLKnole!$C$2:$H$93,6,0),"")</f>
        <v/>
      </c>
      <c r="G30" s="64"/>
      <c r="H30" s="63" t="str">
        <f>_xlfn.IFNA(VLOOKUP($B30,TurkeyRun!$B$2:$J$900,9,0),"")</f>
        <v/>
      </c>
      <c r="I30" s="63">
        <f>_xlfn.IFNA(VLOOKUP(B30,'Canterbury 10'!C:J,8,0),"")</f>
        <v>12</v>
      </c>
      <c r="J30" s="63"/>
      <c r="K30" s="63"/>
      <c r="L30" s="63"/>
      <c r="M30" s="63"/>
      <c r="N30" s="63"/>
      <c r="O30" s="65">
        <f t="shared" si="1"/>
        <v>48</v>
      </c>
      <c r="P30" s="67">
        <f t="shared" si="3"/>
        <v>9</v>
      </c>
      <c r="Q30" s="91">
        <f t="shared" si="2"/>
        <v>4</v>
      </c>
    </row>
    <row r="31" spans="1:17">
      <c r="A31" s="101" t="s">
        <v>105</v>
      </c>
      <c r="B31" s="68" t="s">
        <v>161</v>
      </c>
      <c r="C31" s="63" t="str">
        <f>_xlfn.IFNA(VLOOKUP($B31,'Mob match'!$C$2:$E$180,3,0),"")</f>
        <v/>
      </c>
      <c r="D31" s="63">
        <f>_xlfn.IFNA(VLOOKUP($B31,'August parkrun'!$A$2:$H$203,8,0),"")</f>
        <v>5</v>
      </c>
      <c r="E31" s="63" t="str">
        <f>_xlfn.IFNA(VLOOKUP($B31,'Weald 10K'!$E$3:$L$74,8,0),"")</f>
        <v/>
      </c>
      <c r="F31" s="63" t="str">
        <f>_xlfn.IFNA(VLOOKUP($B31,KFLKnole!$C$2:$H$93,6,0),"")</f>
        <v/>
      </c>
      <c r="G31" s="64"/>
      <c r="H31" s="63" t="str">
        <f>_xlfn.IFNA(VLOOKUP($B31,TurkeyRun!$B$2:$J$900,9,0),"")</f>
        <v/>
      </c>
      <c r="I31" s="63" t="str">
        <f>_xlfn.IFNA(VLOOKUP(B31,'Canterbury 10'!C:J,8,0),"")</f>
        <v/>
      </c>
      <c r="J31" s="63"/>
      <c r="K31" s="63"/>
      <c r="L31" s="63"/>
      <c r="M31" s="63"/>
      <c r="N31" s="63"/>
      <c r="O31" s="65">
        <f t="shared" si="1"/>
        <v>5</v>
      </c>
      <c r="P31" s="67">
        <f t="shared" si="3"/>
        <v>20</v>
      </c>
      <c r="Q31" s="91">
        <f t="shared" si="2"/>
        <v>1</v>
      </c>
    </row>
    <row r="32" spans="1:17">
      <c r="A32" s="101" t="s">
        <v>105</v>
      </c>
      <c r="B32" s="68" t="s">
        <v>11</v>
      </c>
      <c r="C32" s="63">
        <f>_xlfn.IFNA(VLOOKUP($B32,'Mob match'!$C$2:$E$180,3,0),"")</f>
        <v>11</v>
      </c>
      <c r="D32" s="63">
        <f>_xlfn.IFNA(VLOOKUP($B32,'August parkrun'!$A$2:$H$203,8,0),"")</f>
        <v>7</v>
      </c>
      <c r="E32" s="63" t="str">
        <f>_xlfn.IFNA(VLOOKUP($B32,'Weald 10K'!$E$3:$L$74,8,0),"")</f>
        <v/>
      </c>
      <c r="F32" s="63" t="str">
        <f>_xlfn.IFNA(VLOOKUP($B32,KFLKnole!$C$2:$H$93,6,0),"")</f>
        <v/>
      </c>
      <c r="G32" s="64"/>
      <c r="H32" s="63" t="str">
        <f>_xlfn.IFNA(VLOOKUP($B32,TurkeyRun!$B$2:$J$900,9,0),"")</f>
        <v/>
      </c>
      <c r="I32" s="63" t="str">
        <f>_xlfn.IFNA(VLOOKUP(B32,'Canterbury 10'!C:J,8,0),"")</f>
        <v/>
      </c>
      <c r="J32" s="63"/>
      <c r="K32" s="63"/>
      <c r="L32" s="63"/>
      <c r="M32" s="63"/>
      <c r="N32" s="63"/>
      <c r="O32" s="65">
        <f t="shared" si="1"/>
        <v>18</v>
      </c>
      <c r="P32" s="67">
        <f t="shared" si="3"/>
        <v>16</v>
      </c>
      <c r="Q32" s="91">
        <f t="shared" si="2"/>
        <v>2</v>
      </c>
    </row>
    <row r="33" spans="1:17">
      <c r="A33" s="101" t="s">
        <v>105</v>
      </c>
      <c r="B33" s="68" t="s">
        <v>95</v>
      </c>
      <c r="C33" s="63">
        <f>_xlfn.IFNA(VLOOKUP($B33,'Mob match'!$C$2:$E$180,3,0),"")</f>
        <v>15</v>
      </c>
      <c r="D33" s="63">
        <f>_xlfn.IFNA(VLOOKUP($B33,'August parkrun'!$A$2:$H$203,8,0),"")</f>
        <v>16</v>
      </c>
      <c r="E33" s="63">
        <f>_xlfn.IFNA(VLOOKUP($B33,'Weald 10K'!$E$3:$L$74,8,0),"")</f>
        <v>15</v>
      </c>
      <c r="F33" s="63">
        <f>_xlfn.IFNA(VLOOKUP($B33,KFLKnole!$C$2:$H$93,6,0),"")</f>
        <v>14</v>
      </c>
      <c r="G33" s="64"/>
      <c r="H33" s="63" t="str">
        <f>_xlfn.IFNA(VLOOKUP($B33,TurkeyRun!$B$2:$J$900,9,0),"")</f>
        <v/>
      </c>
      <c r="I33" s="63" t="str">
        <f>_xlfn.IFNA(VLOOKUP(B33,'Canterbury 10'!C:J,8,0),"")</f>
        <v/>
      </c>
      <c r="J33" s="63"/>
      <c r="K33" s="63"/>
      <c r="L33" s="63"/>
      <c r="M33" s="63"/>
      <c r="N33" s="63"/>
      <c r="O33" s="65">
        <f t="shared" si="1"/>
        <v>60</v>
      </c>
      <c r="P33" s="67">
        <f t="shared" si="3"/>
        <v>4</v>
      </c>
      <c r="Q33" s="91">
        <f t="shared" si="2"/>
        <v>4</v>
      </c>
    </row>
    <row r="34" spans="1:17">
      <c r="A34" s="101" t="s">
        <v>105</v>
      </c>
      <c r="B34" s="68" t="s">
        <v>29</v>
      </c>
      <c r="C34" s="63">
        <f>_xlfn.IFNA(VLOOKUP($B34,'Mob match'!$C$2:$E$180,3,0),"")</f>
        <v>4</v>
      </c>
      <c r="D34" s="63">
        <f>_xlfn.IFNA(VLOOKUP($B34,'August parkrun'!$A$2:$H$203,8,0),"")</f>
        <v>4</v>
      </c>
      <c r="E34" s="63" t="str">
        <f>_xlfn.IFNA(VLOOKUP($B34,'Weald 10K'!$E$3:$L$74,8,0),"")</f>
        <v/>
      </c>
      <c r="F34" s="63" t="str">
        <f>_xlfn.IFNA(VLOOKUP($B34,KFLKnole!$C$2:$H$93,6,0),"")</f>
        <v/>
      </c>
      <c r="G34" s="64"/>
      <c r="H34" s="63" t="str">
        <f>_xlfn.IFNA(VLOOKUP($B34,TurkeyRun!$B$2:$J$900,9,0),"")</f>
        <v/>
      </c>
      <c r="I34" s="63" t="str">
        <f>_xlfn.IFNA(VLOOKUP(B34,'Canterbury 10'!C:J,8,0),"")</f>
        <v/>
      </c>
      <c r="J34" s="63"/>
      <c r="K34" s="63"/>
      <c r="L34" s="63"/>
      <c r="M34" s="63"/>
      <c r="N34" s="63"/>
      <c r="O34" s="65">
        <f t="shared" si="1"/>
        <v>8</v>
      </c>
      <c r="P34" s="67">
        <f t="shared" si="3"/>
        <v>19</v>
      </c>
      <c r="Q34" s="91">
        <f t="shared" si="2"/>
        <v>2</v>
      </c>
    </row>
    <row r="35" spans="1:17">
      <c r="A35" s="101" t="s">
        <v>105</v>
      </c>
      <c r="B35" s="68" t="s">
        <v>162</v>
      </c>
      <c r="C35" s="63" t="str">
        <f>_xlfn.IFNA(VLOOKUP($B35,'Mob match'!$C$2:$E$180,3,0),"")</f>
        <v/>
      </c>
      <c r="D35" s="63">
        <f>_xlfn.IFNA(VLOOKUP($B35,'August parkrun'!$A$2:$H$203,8,0),"")</f>
        <v>3</v>
      </c>
      <c r="E35" s="63" t="str">
        <f>_xlfn.IFNA(VLOOKUP($B35,'Weald 10K'!$E$3:$L$74,8,0),"")</f>
        <v/>
      </c>
      <c r="F35" s="63">
        <f>_xlfn.IFNA(VLOOKUP($B35,KFLKnole!$C$2:$H$93,6,0),"")</f>
        <v>9</v>
      </c>
      <c r="G35" s="64"/>
      <c r="H35" s="63" t="str">
        <f>_xlfn.IFNA(VLOOKUP($B35,TurkeyRun!$B$2:$J$900,9,0),"")</f>
        <v/>
      </c>
      <c r="I35" s="63">
        <f>_xlfn.IFNA(VLOOKUP(B35,'Canterbury 10'!C:J,8,0),"")</f>
        <v>9</v>
      </c>
      <c r="J35" s="63"/>
      <c r="K35" s="63"/>
      <c r="L35" s="63"/>
      <c r="M35" s="63"/>
      <c r="N35" s="63"/>
      <c r="O35" s="65">
        <f t="shared" si="1"/>
        <v>21</v>
      </c>
      <c r="P35" s="67">
        <f t="shared" si="3"/>
        <v>15</v>
      </c>
      <c r="Q35" s="91">
        <f t="shared" si="2"/>
        <v>3</v>
      </c>
    </row>
    <row r="36" spans="1:17">
      <c r="A36" s="101" t="s">
        <v>105</v>
      </c>
      <c r="B36" s="68" t="s">
        <v>15</v>
      </c>
      <c r="C36" s="63">
        <f>_xlfn.IFNA(VLOOKUP($B36,'Mob match'!$C$2:$E$180,3,0),"")</f>
        <v>9</v>
      </c>
      <c r="D36" s="63">
        <f>_xlfn.IFNA(VLOOKUP($B36,'August parkrun'!$A$2:$H$203,8,0),"")</f>
        <v>14</v>
      </c>
      <c r="E36" s="63">
        <f>_xlfn.IFNA(VLOOKUP($B36,'Weald 10K'!$E$3:$L$74,8,0),"")</f>
        <v>13</v>
      </c>
      <c r="F36" s="63" t="str">
        <f>_xlfn.IFNA(VLOOKUP($B36,KFLKnole!$C$2:$H$93,6,0),"")</f>
        <v/>
      </c>
      <c r="G36" s="64"/>
      <c r="H36" s="63" t="str">
        <f>_xlfn.IFNA(VLOOKUP($B36,TurkeyRun!$B$2:$J$900,9,0),"")</f>
        <v/>
      </c>
      <c r="I36" s="63">
        <f>_xlfn.IFNA(VLOOKUP(B36,'Canterbury 10'!C:J,8,0),"")</f>
        <v>8</v>
      </c>
      <c r="J36" s="63"/>
      <c r="K36" s="63"/>
      <c r="L36" s="63"/>
      <c r="M36" s="63"/>
      <c r="N36" s="63"/>
      <c r="O36" s="65">
        <f t="shared" si="1"/>
        <v>44</v>
      </c>
      <c r="P36" s="67">
        <f t="shared" si="3"/>
        <v>10</v>
      </c>
      <c r="Q36" s="91">
        <f t="shared" si="2"/>
        <v>4</v>
      </c>
    </row>
    <row r="37" spans="1:17">
      <c r="A37" s="101" t="s">
        <v>105</v>
      </c>
      <c r="B37" s="68" t="s">
        <v>14</v>
      </c>
      <c r="C37" s="63">
        <f>_xlfn.IFNA(VLOOKUP($B37,'Mob match'!$C$2:$E$180,3,0),"")</f>
        <v>10</v>
      </c>
      <c r="D37" s="63">
        <f>_xlfn.IFNA(VLOOKUP($B37,'August parkrun'!$A$2:$H$203,8,0),"")</f>
        <v>1</v>
      </c>
      <c r="E37" s="63">
        <f>_xlfn.IFNA(VLOOKUP($B37,'Weald 10K'!$E$3:$L$74,8,0),"")</f>
        <v>11</v>
      </c>
      <c r="F37" s="63" t="str">
        <f>_xlfn.IFNA(VLOOKUP($B37,KFLKnole!$C$2:$H$93,6,0),"")</f>
        <v/>
      </c>
      <c r="G37" s="64"/>
      <c r="H37" s="63" t="str">
        <f>_xlfn.IFNA(VLOOKUP($B37,TurkeyRun!$B$2:$J$900,9,0),"")</f>
        <v/>
      </c>
      <c r="I37" s="63">
        <f>_xlfn.IFNA(VLOOKUP(B37,'Canterbury 10'!C:J,8,0),"")</f>
        <v>13</v>
      </c>
      <c r="J37" s="63"/>
      <c r="K37" s="63"/>
      <c r="L37" s="63"/>
      <c r="M37" s="63"/>
      <c r="N37" s="63"/>
      <c r="O37" s="65">
        <f t="shared" si="1"/>
        <v>35</v>
      </c>
      <c r="P37" s="67">
        <f t="shared" si="3"/>
        <v>13</v>
      </c>
      <c r="Q37" s="91">
        <f t="shared" si="2"/>
        <v>4</v>
      </c>
    </row>
    <row r="38" spans="1:17">
      <c r="A38" s="101" t="s">
        <v>105</v>
      </c>
      <c r="B38" s="68" t="s">
        <v>94</v>
      </c>
      <c r="C38" s="63">
        <f>_xlfn.IFNA(VLOOKUP($B38,'Mob match'!$C$2:$E$180,3,0),"")</f>
        <v>16</v>
      </c>
      <c r="D38" s="63">
        <f>_xlfn.IFNA(VLOOKUP($B38,'August parkrun'!$A$2:$H$203,8,0),"")</f>
        <v>18</v>
      </c>
      <c r="E38" s="63" t="str">
        <f>_xlfn.IFNA(VLOOKUP($B38,'Weald 10K'!$E$3:$L$74,8,0),"")</f>
        <v/>
      </c>
      <c r="F38" s="63">
        <f>_xlfn.IFNA(VLOOKUP($B38,KFLKnole!$C$2:$H$93,6,0),"")</f>
        <v>16</v>
      </c>
      <c r="G38" s="64"/>
      <c r="H38" s="63" t="str">
        <f>_xlfn.IFNA(VLOOKUP($B38,TurkeyRun!$B$2:$J$900,9,0),"")</f>
        <v/>
      </c>
      <c r="I38" s="63" t="str">
        <f>_xlfn.IFNA(VLOOKUP(B38,'Canterbury 10'!C:J,8,0),"")</f>
        <v/>
      </c>
      <c r="J38" s="63"/>
      <c r="K38" s="63"/>
      <c r="L38" s="63"/>
      <c r="M38" s="63"/>
      <c r="N38" s="63"/>
      <c r="O38" s="65">
        <f t="shared" si="1"/>
        <v>50</v>
      </c>
      <c r="P38" s="67">
        <f t="shared" si="3"/>
        <v>8</v>
      </c>
      <c r="Q38" s="91">
        <f t="shared" si="2"/>
        <v>3</v>
      </c>
    </row>
    <row r="39" spans="1:17">
      <c r="A39" s="101" t="s">
        <v>105</v>
      </c>
      <c r="B39" s="68" t="s">
        <v>8</v>
      </c>
      <c r="C39" s="63">
        <f>_xlfn.IFNA(VLOOKUP($B39,'Mob match'!$C$2:$E$180,3,0),"")</f>
        <v>14</v>
      </c>
      <c r="D39" s="63">
        <f>_xlfn.IFNA(VLOOKUP($B39,'August parkrun'!$A$2:$H$203,8,0),"")</f>
        <v>15</v>
      </c>
      <c r="E39" s="63">
        <f>_xlfn.IFNA(VLOOKUP($B39,'Weald 10K'!$E$3:$L$74,8,0),"")</f>
        <v>18</v>
      </c>
      <c r="F39" s="63">
        <f>_xlfn.IFNA(VLOOKUP($B39,KFLKnole!$C$2:$H$93,6,0),"")</f>
        <v>18</v>
      </c>
      <c r="G39" s="64"/>
      <c r="H39" s="63" t="str">
        <f>_xlfn.IFNA(VLOOKUP($B39,TurkeyRun!$B$2:$J$900,9,0),"")</f>
        <v/>
      </c>
      <c r="I39" s="63">
        <f>_xlfn.IFNA(VLOOKUP(B39,'Canterbury 10'!C:J,8,0),"")</f>
        <v>15</v>
      </c>
      <c r="J39" s="63"/>
      <c r="K39" s="63"/>
      <c r="L39" s="63"/>
      <c r="M39" s="63"/>
      <c r="N39" s="63"/>
      <c r="O39" s="65">
        <f t="shared" si="1"/>
        <v>80</v>
      </c>
      <c r="P39" s="67">
        <f t="shared" si="3"/>
        <v>2</v>
      </c>
      <c r="Q39" s="91">
        <f t="shared" si="2"/>
        <v>5</v>
      </c>
    </row>
    <row r="40" spans="1:17">
      <c r="A40" s="101" t="s">
        <v>105</v>
      </c>
      <c r="B40" s="68" t="s">
        <v>3</v>
      </c>
      <c r="C40" s="63">
        <f>_xlfn.IFNA(VLOOKUP($B40,'Mob match'!$C$2:$E$180,3,0),"")</f>
        <v>20</v>
      </c>
      <c r="D40" s="63">
        <f>_xlfn.IFNA(VLOOKUP($B40,'August parkrun'!$A$2:$H$203,8,0),"")</f>
        <v>20</v>
      </c>
      <c r="E40" s="63">
        <f>_xlfn.IFNA(VLOOKUP($B40,'Weald 10K'!$E$3:$L$74,8,0),"")</f>
        <v>20</v>
      </c>
      <c r="F40" s="63">
        <f>_xlfn.IFNA(VLOOKUP($B40,KFLKnole!$C$2:$H$93,6,0),"")</f>
        <v>15</v>
      </c>
      <c r="G40" s="64"/>
      <c r="H40" s="63">
        <f>_xlfn.IFNA(VLOOKUP($B40,TurkeyRun!$B$2:$J$900,9,0),"")</f>
        <v>18</v>
      </c>
      <c r="I40" s="63">
        <f>_xlfn.IFNA(VLOOKUP(B40,'Canterbury 10'!C:J,8,0),"")</f>
        <v>16</v>
      </c>
      <c r="J40" s="63"/>
      <c r="K40" s="63"/>
      <c r="L40" s="63"/>
      <c r="M40" s="63"/>
      <c r="N40" s="63"/>
      <c r="O40" s="65">
        <f t="shared" si="1"/>
        <v>109</v>
      </c>
      <c r="P40" s="67">
        <f t="shared" si="3"/>
        <v>1</v>
      </c>
      <c r="Q40" s="91">
        <f t="shared" si="2"/>
        <v>6</v>
      </c>
    </row>
    <row r="41" spans="1:17" ht="15.75" thickBot="1">
      <c r="A41" s="102" t="s">
        <v>105</v>
      </c>
      <c r="B41" s="103" t="s">
        <v>215</v>
      </c>
      <c r="C41" s="94" t="str">
        <f>_xlfn.IFNA(VLOOKUP($B41,'Mob match'!$C$2:$E$180,3,0),"")</f>
        <v/>
      </c>
      <c r="D41" s="94">
        <f>_xlfn.IFNA(VLOOKUP($B41,'August parkrun'!$A$2:$H$203,8,0),"")</f>
        <v>12</v>
      </c>
      <c r="E41" s="94" t="str">
        <f>_xlfn.IFNA(VLOOKUP($B41,'Weald 10K'!$E$3:$L$74,8,0),"")</f>
        <v/>
      </c>
      <c r="F41" s="94" t="str">
        <f>_xlfn.IFNA(VLOOKUP($B41,KFLKnole!$C$2:$H$93,6,0),"")</f>
        <v/>
      </c>
      <c r="G41" s="95"/>
      <c r="H41" s="94" t="str">
        <f>_xlfn.IFNA(VLOOKUP($B41,TurkeyRun!$B$2:$J$900,9,0),"")</f>
        <v/>
      </c>
      <c r="I41" s="94" t="str">
        <f>_xlfn.IFNA(VLOOKUP(B41,'Canterbury 10'!C:J,8,0),"")</f>
        <v/>
      </c>
      <c r="J41" s="94"/>
      <c r="K41" s="94"/>
      <c r="L41" s="94"/>
      <c r="M41" s="94"/>
      <c r="N41" s="94"/>
      <c r="O41" s="96">
        <f t="shared" si="1"/>
        <v>12</v>
      </c>
      <c r="P41" s="97">
        <f t="shared" si="3"/>
        <v>18</v>
      </c>
      <c r="Q41" s="98">
        <f t="shared" si="2"/>
        <v>1</v>
      </c>
    </row>
    <row r="42" spans="1:17">
      <c r="A42" s="83" t="s">
        <v>107</v>
      </c>
      <c r="B42" s="84" t="s">
        <v>160</v>
      </c>
      <c r="C42" s="85" t="str">
        <f>_xlfn.IFNA(VLOOKUP($B42,'Mob match'!$C$2:$E$180,3,0),"")</f>
        <v/>
      </c>
      <c r="D42" s="85">
        <f>_xlfn.IFNA(VLOOKUP($B42,'August parkrun'!$A$2:$H$203,8,0),"")</f>
        <v>15</v>
      </c>
      <c r="E42" s="85" t="str">
        <f>_xlfn.IFNA(VLOOKUP($B42,'Weald 10K'!$E$3:$L$74,8,0),"")</f>
        <v/>
      </c>
      <c r="F42" s="85" t="str">
        <f>_xlfn.IFNA(VLOOKUP($B42,KFLKnole!$C$2:$H$93,6,0),"")</f>
        <v/>
      </c>
      <c r="G42" s="86"/>
      <c r="H42" s="85" t="str">
        <f>_xlfn.IFNA(VLOOKUP($B42,TurkeyRun!$B$2:$J$900,9,0),"")</f>
        <v/>
      </c>
      <c r="I42" s="85" t="str">
        <f>_xlfn.IFNA(VLOOKUP(B42,'Canterbury 10'!C:J,8,0),"")</f>
        <v/>
      </c>
      <c r="J42" s="85"/>
      <c r="K42" s="85"/>
      <c r="L42" s="85"/>
      <c r="M42" s="85"/>
      <c r="N42" s="85"/>
      <c r="O42" s="87">
        <f t="shared" si="1"/>
        <v>15</v>
      </c>
      <c r="P42" s="104">
        <f>RANK(O42,O$42:O$58)</f>
        <v>15</v>
      </c>
      <c r="Q42" s="89">
        <f t="shared" si="2"/>
        <v>1</v>
      </c>
    </row>
    <row r="43" spans="1:17">
      <c r="A43" s="90" t="s">
        <v>107</v>
      </c>
      <c r="B43" s="62" t="s">
        <v>24</v>
      </c>
      <c r="C43" s="63">
        <f>_xlfn.IFNA(VLOOKUP($B43,'Mob match'!$C$2:$E$180,3,0),"")</f>
        <v>12</v>
      </c>
      <c r="D43" s="63">
        <f>_xlfn.IFNA(VLOOKUP($B43,'August parkrun'!$A$2:$H$203,8,0),"")</f>
        <v>10</v>
      </c>
      <c r="E43" s="63">
        <f>_xlfn.IFNA(VLOOKUP($B43,'Weald 10K'!$E$3:$L$74,8,0),"")</f>
        <v>15</v>
      </c>
      <c r="F43" s="63">
        <f>_xlfn.IFNA(VLOOKUP($B43,KFLKnole!$C$2:$H$93,6,0),"")</f>
        <v>18</v>
      </c>
      <c r="G43" s="64"/>
      <c r="H43" s="63" t="str">
        <f>_xlfn.IFNA(VLOOKUP($B43,TurkeyRun!$B$2:$J$900,9,0),"")</f>
        <v/>
      </c>
      <c r="I43" s="63">
        <f>_xlfn.IFNA(VLOOKUP(B43,'Canterbury 10'!C:J,8,0),"")</f>
        <v>18</v>
      </c>
      <c r="J43" s="63"/>
      <c r="K43" s="63"/>
      <c r="L43" s="63"/>
      <c r="M43" s="63"/>
      <c r="N43" s="63"/>
      <c r="O43" s="65">
        <f t="shared" si="1"/>
        <v>73</v>
      </c>
      <c r="P43" s="67">
        <f t="shared" ref="P43:P58" si="4">RANK(O43,O$42:O$58)</f>
        <v>4</v>
      </c>
      <c r="Q43" s="91">
        <f t="shared" si="2"/>
        <v>5</v>
      </c>
    </row>
    <row r="44" spans="1:17">
      <c r="A44" s="90" t="s">
        <v>107</v>
      </c>
      <c r="B44" s="62" t="s">
        <v>96</v>
      </c>
      <c r="C44" s="63">
        <f>_xlfn.IFNA(VLOOKUP($B44,'Mob match'!$C$2:$E$180,3,0),"")</f>
        <v>10</v>
      </c>
      <c r="D44" s="63">
        <f>_xlfn.IFNA(VLOOKUP($B44,'August parkrun'!$A$2:$H$203,8,0),"")</f>
        <v>6</v>
      </c>
      <c r="E44" s="63">
        <f>_xlfn.IFNA(VLOOKUP($B44,'Weald 10K'!$E$3:$L$74,8,0),"")</f>
        <v>12</v>
      </c>
      <c r="F44" s="63" t="str">
        <f>_xlfn.IFNA(VLOOKUP($B44,KFLKnole!$C$2:$H$93,6,0),"")</f>
        <v/>
      </c>
      <c r="G44" s="64"/>
      <c r="H44" s="63">
        <f>_xlfn.IFNA(VLOOKUP($B44,TurkeyRun!$B$2:$J$900,9,0),"")</f>
        <v>14</v>
      </c>
      <c r="I44" s="63" t="str">
        <f>_xlfn.IFNA(VLOOKUP(B44,'Canterbury 10'!C:J,8,0),"")</f>
        <v/>
      </c>
      <c r="J44" s="63"/>
      <c r="K44" s="63"/>
      <c r="L44" s="63"/>
      <c r="M44" s="63"/>
      <c r="N44" s="63"/>
      <c r="O44" s="65">
        <f t="shared" si="1"/>
        <v>42</v>
      </c>
      <c r="P44" s="67">
        <f t="shared" si="4"/>
        <v>9</v>
      </c>
      <c r="Q44" s="91">
        <f t="shared" si="2"/>
        <v>4</v>
      </c>
    </row>
    <row r="45" spans="1:17">
      <c r="A45" s="90" t="s">
        <v>107</v>
      </c>
      <c r="B45" s="62" t="s">
        <v>148</v>
      </c>
      <c r="C45" s="63">
        <f>_xlfn.IFNA(VLOOKUP($B45,'Mob match'!$C$2:$E$180,3,0),"")</f>
        <v>7</v>
      </c>
      <c r="D45" s="63">
        <f>_xlfn.IFNA(VLOOKUP($B45,'August parkrun'!$A$2:$H$203,8,0),"")</f>
        <v>8</v>
      </c>
      <c r="E45" s="63">
        <f>_xlfn.IFNA(VLOOKUP($B45,'Weald 10K'!$E$3:$L$74,8,0),"")</f>
        <v>11</v>
      </c>
      <c r="F45" s="63" t="str">
        <f>_xlfn.IFNA(VLOOKUP($B45,KFLKnole!$C$2:$H$93,6,0),"")</f>
        <v/>
      </c>
      <c r="G45" s="64"/>
      <c r="H45" s="63">
        <f>_xlfn.IFNA(VLOOKUP($B45,TurkeyRun!$B$2:$J$900,9,0),"")</f>
        <v>13</v>
      </c>
      <c r="I45" s="63" t="str">
        <f>_xlfn.IFNA(VLOOKUP(B45,'Canterbury 10'!C:J,8,0),"")</f>
        <v/>
      </c>
      <c r="J45" s="63"/>
      <c r="K45" s="63"/>
      <c r="L45" s="63"/>
      <c r="M45" s="63"/>
      <c r="N45" s="63"/>
      <c r="O45" s="65">
        <f t="shared" si="1"/>
        <v>39</v>
      </c>
      <c r="P45" s="67">
        <f t="shared" si="4"/>
        <v>12</v>
      </c>
      <c r="Q45" s="91">
        <f t="shared" si="2"/>
        <v>4</v>
      </c>
    </row>
    <row r="46" spans="1:17">
      <c r="A46" s="90" t="s">
        <v>107</v>
      </c>
      <c r="B46" s="62" t="s">
        <v>512</v>
      </c>
      <c r="C46" s="63">
        <f>_xlfn.IFNA(VLOOKUP($B46,'Mob match'!$C$2:$E$180,3,0),"")</f>
        <v>14</v>
      </c>
      <c r="D46" s="63">
        <f>_xlfn.IFNA(VLOOKUP($B46,'August parkrun'!$A$2:$H$203,8,0),"")</f>
        <v>4</v>
      </c>
      <c r="E46" s="63">
        <f>_xlfn.IFNA(VLOOKUP($B46,'Weald 10K'!$E$3:$L$74,8,0),"")</f>
        <v>13</v>
      </c>
      <c r="F46" s="63">
        <f>_xlfn.IFNA(VLOOKUP($B46,KFLKnole!$C$2:$H$93,6,0),"")</f>
        <v>14</v>
      </c>
      <c r="G46" s="64"/>
      <c r="H46" s="63" t="str">
        <f>_xlfn.IFNA(VLOOKUP($B46,TurkeyRun!$B$2:$J$900,9,0),"")</f>
        <v/>
      </c>
      <c r="I46" s="63" t="str">
        <f>_xlfn.IFNA(VLOOKUP(B46,'Canterbury 10'!C:J,8,0),"")</f>
        <v/>
      </c>
      <c r="J46" s="63"/>
      <c r="K46" s="63"/>
      <c r="L46" s="63"/>
      <c r="M46" s="63"/>
      <c r="N46" s="63"/>
      <c r="O46" s="65">
        <f t="shared" si="1"/>
        <v>45</v>
      </c>
      <c r="P46" s="67">
        <f t="shared" si="4"/>
        <v>7</v>
      </c>
      <c r="Q46" s="91">
        <f t="shared" si="2"/>
        <v>4</v>
      </c>
    </row>
    <row r="47" spans="1:17">
      <c r="A47" s="90" t="s">
        <v>107</v>
      </c>
      <c r="B47" s="62" t="s">
        <v>116</v>
      </c>
      <c r="C47" s="63" t="str">
        <f>_xlfn.IFNA(VLOOKUP($B47,'Mob match'!$C$2:$E$180,3,0),"")</f>
        <v/>
      </c>
      <c r="D47" s="63">
        <f>_xlfn.IFNA(VLOOKUP($B47,'August parkrun'!$A$2:$H$203,8,0),"")</f>
        <v>20</v>
      </c>
      <c r="E47" s="63">
        <f>_xlfn.IFNA(VLOOKUP($B47,'Weald 10K'!$E$3:$L$74,8,0),"")</f>
        <v>16</v>
      </c>
      <c r="F47" s="63" t="str">
        <f>_xlfn.IFNA(VLOOKUP($B47,KFLKnole!$C$2:$H$93,6,0),"")</f>
        <v/>
      </c>
      <c r="G47" s="64"/>
      <c r="H47" s="63">
        <f>_xlfn.IFNA(VLOOKUP($B47,TurkeyRun!$B$2:$J$900,9,0),"")</f>
        <v>12</v>
      </c>
      <c r="I47" s="63" t="str">
        <f>_xlfn.IFNA(VLOOKUP(B47,'Canterbury 10'!C:J,8,0),"")</f>
        <v/>
      </c>
      <c r="J47" s="63"/>
      <c r="K47" s="63"/>
      <c r="L47" s="63"/>
      <c r="M47" s="63"/>
      <c r="N47" s="63"/>
      <c r="O47" s="65">
        <f t="shared" si="1"/>
        <v>48</v>
      </c>
      <c r="P47" s="67">
        <f t="shared" si="4"/>
        <v>6</v>
      </c>
      <c r="Q47" s="91">
        <f t="shared" si="2"/>
        <v>3</v>
      </c>
    </row>
    <row r="48" spans="1:17">
      <c r="A48" s="90" t="s">
        <v>107</v>
      </c>
      <c r="B48" s="62" t="s">
        <v>117</v>
      </c>
      <c r="C48" s="63">
        <f>_xlfn.IFNA(VLOOKUP($B48,'Mob match'!$C$2:$E$180,3,0),"")</f>
        <v>15</v>
      </c>
      <c r="D48" s="63">
        <f>_xlfn.IFNA(VLOOKUP($B48,'August parkrun'!$A$2:$H$203,8,0),"")</f>
        <v>12</v>
      </c>
      <c r="E48" s="63">
        <f>_xlfn.IFNA(VLOOKUP($B48,'Weald 10K'!$E$3:$L$74,8,0),"")</f>
        <v>18</v>
      </c>
      <c r="F48" s="63">
        <f>_xlfn.IFNA(VLOOKUP($B48,KFLKnole!$C$2:$H$93,6,0),"")</f>
        <v>15</v>
      </c>
      <c r="G48" s="64"/>
      <c r="H48" s="63">
        <f>_xlfn.IFNA(VLOOKUP($B48,TurkeyRun!$B$2:$J$900,9,0),"")</f>
        <v>18</v>
      </c>
      <c r="I48" s="63" t="str">
        <f>_xlfn.IFNA(VLOOKUP(B48,'Canterbury 10'!C:J,8,0),"")</f>
        <v/>
      </c>
      <c r="J48" s="63"/>
      <c r="K48" s="63"/>
      <c r="L48" s="63"/>
      <c r="M48" s="63"/>
      <c r="N48" s="63"/>
      <c r="O48" s="65">
        <f t="shared" si="1"/>
        <v>78</v>
      </c>
      <c r="P48" s="67">
        <f t="shared" si="4"/>
        <v>3</v>
      </c>
      <c r="Q48" s="91">
        <f t="shared" si="2"/>
        <v>5</v>
      </c>
    </row>
    <row r="49" spans="1:17">
      <c r="A49" s="90" t="s">
        <v>107</v>
      </c>
      <c r="B49" s="62" t="s">
        <v>26</v>
      </c>
      <c r="C49" s="63">
        <f>_xlfn.IFNA(VLOOKUP($B49,'Mob match'!$C$2:$E$180,3,0),"")</f>
        <v>11</v>
      </c>
      <c r="D49" s="63">
        <f>_xlfn.IFNA(VLOOKUP($B49,'August parkrun'!$A$2:$H$203,8,0),"")</f>
        <v>7</v>
      </c>
      <c r="E49" s="63" t="str">
        <f>_xlfn.IFNA(VLOOKUP($B49,'Weald 10K'!$E$3:$L$74,8,0),"")</f>
        <v/>
      </c>
      <c r="F49" s="63">
        <f>_xlfn.IFNA(VLOOKUP($B49,KFLKnole!$C$2:$H$93,6,0),"")</f>
        <v>12</v>
      </c>
      <c r="G49" s="64"/>
      <c r="H49" s="63" t="str">
        <f>_xlfn.IFNA(VLOOKUP($B49,TurkeyRun!$B$2:$J$900,9,0),"")</f>
        <v/>
      </c>
      <c r="I49" s="63" t="str">
        <f>_xlfn.IFNA(VLOOKUP(B49,'Canterbury 10'!C:J,8,0),"")</f>
        <v/>
      </c>
      <c r="J49" s="63"/>
      <c r="K49" s="63"/>
      <c r="L49" s="63"/>
      <c r="M49" s="63"/>
      <c r="N49" s="63"/>
      <c r="O49" s="65">
        <f t="shared" si="1"/>
        <v>30</v>
      </c>
      <c r="P49" s="67">
        <f t="shared" si="4"/>
        <v>13</v>
      </c>
      <c r="Q49" s="91">
        <f t="shared" si="2"/>
        <v>3</v>
      </c>
    </row>
    <row r="50" spans="1:17">
      <c r="A50" s="90" t="s">
        <v>107</v>
      </c>
      <c r="B50" s="62" t="s">
        <v>192</v>
      </c>
      <c r="C50" s="63" t="str">
        <f>_xlfn.IFNA(VLOOKUP($B50,'Mob match'!$C$2:$E$180,3,0),"")</f>
        <v/>
      </c>
      <c r="D50" s="63">
        <f>_xlfn.IFNA(VLOOKUP($B50,'August parkrun'!$A$2:$H$203,8,0),"")</f>
        <v>9</v>
      </c>
      <c r="E50" s="63" t="str">
        <f>_xlfn.IFNA(VLOOKUP($B50,'Weald 10K'!$E$3:$L$74,8,0),"")</f>
        <v/>
      </c>
      <c r="F50" s="63" t="str">
        <f>_xlfn.IFNA(VLOOKUP($B50,KFLKnole!$C$2:$H$93,6,0),"")</f>
        <v/>
      </c>
      <c r="G50" s="64"/>
      <c r="H50" s="63" t="str">
        <f>_xlfn.IFNA(VLOOKUP($B50,TurkeyRun!$B$2:$J$900,9,0),"")</f>
        <v/>
      </c>
      <c r="I50" s="63" t="str">
        <f>_xlfn.IFNA(VLOOKUP(B50,'Canterbury 10'!C:J,8,0),"")</f>
        <v/>
      </c>
      <c r="J50" s="63"/>
      <c r="K50" s="63"/>
      <c r="L50" s="63"/>
      <c r="M50" s="63"/>
      <c r="N50" s="63"/>
      <c r="O50" s="65">
        <f t="shared" si="1"/>
        <v>9</v>
      </c>
      <c r="P50" s="67">
        <f t="shared" si="4"/>
        <v>16</v>
      </c>
      <c r="Q50" s="91">
        <f t="shared" si="2"/>
        <v>1</v>
      </c>
    </row>
    <row r="51" spans="1:17">
      <c r="A51" s="90" t="s">
        <v>107</v>
      </c>
      <c r="B51" s="62" t="s">
        <v>28</v>
      </c>
      <c r="C51" s="63">
        <f>_xlfn.IFNA(VLOOKUP($B51,'Mob match'!$C$2:$E$180,3,0),"")</f>
        <v>9</v>
      </c>
      <c r="D51" s="63">
        <f>_xlfn.IFNA(VLOOKUP($B51,'August parkrun'!$A$2:$H$203,8,0),"")</f>
        <v>5</v>
      </c>
      <c r="E51" s="63" t="str">
        <f>_xlfn.IFNA(VLOOKUP($B51,'Weald 10K'!$E$3:$L$74,8,0),"")</f>
        <v/>
      </c>
      <c r="F51" s="63" t="str">
        <f>_xlfn.IFNA(VLOOKUP($B51,KFLKnole!$C$2:$H$93,6,0),"")</f>
        <v/>
      </c>
      <c r="G51" s="64"/>
      <c r="H51" s="63">
        <f>_xlfn.IFNA(VLOOKUP($B51,TurkeyRun!$B$2:$J$900,9,0),"")</f>
        <v>15</v>
      </c>
      <c r="I51" s="63">
        <f>_xlfn.IFNA(VLOOKUP(B51,'Canterbury 10'!C:J,8,0),"")</f>
        <v>15</v>
      </c>
      <c r="J51" s="63"/>
      <c r="K51" s="63"/>
      <c r="L51" s="63"/>
      <c r="M51" s="63"/>
      <c r="N51" s="63"/>
      <c r="O51" s="65">
        <f t="shared" si="1"/>
        <v>44</v>
      </c>
      <c r="P51" s="67">
        <f t="shared" si="4"/>
        <v>8</v>
      </c>
      <c r="Q51" s="91">
        <f t="shared" si="2"/>
        <v>4</v>
      </c>
    </row>
    <row r="52" spans="1:17">
      <c r="A52" s="90" t="s">
        <v>107</v>
      </c>
      <c r="B52" s="62" t="s">
        <v>50</v>
      </c>
      <c r="C52" s="63">
        <f>_xlfn.IFNA(VLOOKUP($B52,'Mob match'!$C$2:$E$180,3,0),"")</f>
        <v>6</v>
      </c>
      <c r="D52" s="63" t="str">
        <f>_xlfn.IFNA(VLOOKUP($B52,'August parkrun'!$A$2:$H$203,8,0),"")</f>
        <v/>
      </c>
      <c r="E52" s="63" t="str">
        <f>_xlfn.IFNA(VLOOKUP($B52,'Weald 10K'!$E$3:$L$74,8,0),"")</f>
        <v/>
      </c>
      <c r="F52" s="63" t="str">
        <f>_xlfn.IFNA(VLOOKUP($B52,KFLKnole!$C$2:$H$93,6,0),"")</f>
        <v/>
      </c>
      <c r="G52" s="64"/>
      <c r="H52" s="63" t="str">
        <f>_xlfn.IFNA(VLOOKUP($B52,TurkeyRun!$B$2:$J$900,9,0),"")</f>
        <v/>
      </c>
      <c r="I52" s="63" t="str">
        <f>_xlfn.IFNA(VLOOKUP(B52,'Canterbury 10'!C:J,8,0),"")</f>
        <v/>
      </c>
      <c r="J52" s="63"/>
      <c r="K52" s="63"/>
      <c r="L52" s="63"/>
      <c r="M52" s="63"/>
      <c r="N52" s="63"/>
      <c r="O52" s="65">
        <f t="shared" si="1"/>
        <v>6</v>
      </c>
      <c r="P52" s="67">
        <f t="shared" si="4"/>
        <v>17</v>
      </c>
      <c r="Q52" s="91">
        <f t="shared" si="2"/>
        <v>1</v>
      </c>
    </row>
    <row r="53" spans="1:17">
      <c r="A53" s="90" t="s">
        <v>107</v>
      </c>
      <c r="B53" s="62" t="s">
        <v>17</v>
      </c>
      <c r="C53" s="63">
        <f>_xlfn.IFNA(VLOOKUP($B53,'Mob match'!$C$2:$E$180,3,0),"")</f>
        <v>16</v>
      </c>
      <c r="D53" s="63">
        <f>_xlfn.IFNA(VLOOKUP($B53,'August parkrun'!$A$2:$H$203,8,0),"")</f>
        <v>14</v>
      </c>
      <c r="E53" s="63">
        <f>_xlfn.IFNA(VLOOKUP($B53,'Weald 10K'!$E$3:$L$74,8,0),"")</f>
        <v>20</v>
      </c>
      <c r="F53" s="63">
        <f>_xlfn.IFNA(VLOOKUP($B53,KFLKnole!$C$2:$H$93,6,0),"")</f>
        <v>16</v>
      </c>
      <c r="G53" s="64"/>
      <c r="H53" s="63">
        <f>_xlfn.IFNA(VLOOKUP($B53,TurkeyRun!$B$2:$J$900,9,0),"")</f>
        <v>20</v>
      </c>
      <c r="I53" s="63" t="str">
        <f>_xlfn.IFNA(VLOOKUP(B53,'Canterbury 10'!C:J,8,0),"")</f>
        <v/>
      </c>
      <c r="J53" s="63"/>
      <c r="K53" s="63"/>
      <c r="L53" s="63"/>
      <c r="M53" s="63"/>
      <c r="N53" s="63"/>
      <c r="O53" s="65">
        <f t="shared" si="1"/>
        <v>86</v>
      </c>
      <c r="P53" s="67">
        <f t="shared" si="4"/>
        <v>2</v>
      </c>
      <c r="Q53" s="91">
        <f t="shared" si="2"/>
        <v>5</v>
      </c>
    </row>
    <row r="54" spans="1:17">
      <c r="A54" s="90" t="s">
        <v>107</v>
      </c>
      <c r="B54" s="62" t="s">
        <v>2</v>
      </c>
      <c r="C54" s="63">
        <f>_xlfn.IFNA(VLOOKUP($B54,'Mob match'!$C$2:$E$180,3,0),"")</f>
        <v>20</v>
      </c>
      <c r="D54" s="63" t="str">
        <f>_xlfn.IFNA(VLOOKUP($B54,'August parkrun'!$A$2:$H$203,8,0),"")</f>
        <v/>
      </c>
      <c r="E54" s="63" t="str">
        <f>_xlfn.IFNA(VLOOKUP($B54,'Weald 10K'!$E$3:$L$74,8,0),"")</f>
        <v/>
      </c>
      <c r="F54" s="63">
        <f>_xlfn.IFNA(VLOOKUP($B54,KFLKnole!$C$2:$H$93,6,0),"")</f>
        <v>20</v>
      </c>
      <c r="G54" s="64"/>
      <c r="H54" s="63" t="str">
        <f>_xlfn.IFNA(VLOOKUP($B54,TurkeyRun!$B$2:$J$900,9,0),"")</f>
        <v/>
      </c>
      <c r="I54" s="63" t="str">
        <f>_xlfn.IFNA(VLOOKUP(B54,'Canterbury 10'!C:J,8,0),"")</f>
        <v/>
      </c>
      <c r="J54" s="63"/>
      <c r="K54" s="63"/>
      <c r="L54" s="63"/>
      <c r="M54" s="63"/>
      <c r="N54" s="63"/>
      <c r="O54" s="65">
        <f t="shared" si="1"/>
        <v>40</v>
      </c>
      <c r="P54" s="67">
        <f t="shared" si="4"/>
        <v>10</v>
      </c>
      <c r="Q54" s="91">
        <f t="shared" si="2"/>
        <v>2</v>
      </c>
    </row>
    <row r="55" spans="1:17">
      <c r="A55" s="90" t="s">
        <v>107</v>
      </c>
      <c r="B55" s="62" t="s">
        <v>135</v>
      </c>
      <c r="C55" s="63">
        <f>_xlfn.IFNA(VLOOKUP($B55,'Mob match'!$C$2:$E$180,3,0),"")</f>
        <v>8</v>
      </c>
      <c r="D55" s="63">
        <f>_xlfn.IFNA(VLOOKUP($B55,'August parkrun'!$A$2:$H$203,8,0),"")</f>
        <v>11</v>
      </c>
      <c r="E55" s="63" t="str">
        <f>_xlfn.IFNA(VLOOKUP($B55,'Weald 10K'!$E$3:$L$74,8,0),"")</f>
        <v/>
      </c>
      <c r="F55" s="63" t="str">
        <f>_xlfn.IFNA(VLOOKUP($B55,KFLKnole!$C$2:$H$93,6,0),"")</f>
        <v/>
      </c>
      <c r="G55" s="64"/>
      <c r="H55" s="63" t="str">
        <f>_xlfn.IFNA(VLOOKUP($B55,TurkeyRun!$B$2:$J$900,9,0),"")</f>
        <v/>
      </c>
      <c r="I55" s="63" t="str">
        <f>_xlfn.IFNA(VLOOKUP(B55,'Canterbury 10'!C:J,8,0),"")</f>
        <v/>
      </c>
      <c r="J55" s="63"/>
      <c r="K55" s="63"/>
      <c r="L55" s="63"/>
      <c r="M55" s="63"/>
      <c r="N55" s="63"/>
      <c r="O55" s="65">
        <f t="shared" si="1"/>
        <v>19</v>
      </c>
      <c r="P55" s="67">
        <f t="shared" si="4"/>
        <v>14</v>
      </c>
      <c r="Q55" s="91">
        <f t="shared" si="2"/>
        <v>2</v>
      </c>
    </row>
    <row r="56" spans="1:17">
      <c r="A56" s="90" t="s">
        <v>107</v>
      </c>
      <c r="B56" s="62" t="s">
        <v>12</v>
      </c>
      <c r="C56" s="63">
        <f>_xlfn.IFNA(VLOOKUP($B56,'Mob match'!$C$2:$E$180,3,0),"")</f>
        <v>18</v>
      </c>
      <c r="D56" s="63">
        <f>_xlfn.IFNA(VLOOKUP($B56,'August parkrun'!$A$2:$H$203,8,0),"")</f>
        <v>13</v>
      </c>
      <c r="E56" s="63" t="str">
        <f>_xlfn.IFNA(VLOOKUP($B56,'Weald 10K'!$E$3:$L$74,8,0),"")</f>
        <v/>
      </c>
      <c r="F56" s="63" t="str">
        <f>_xlfn.IFNA(VLOOKUP($B56,KFLKnole!$C$2:$H$93,6,0),"")</f>
        <v/>
      </c>
      <c r="G56" s="64"/>
      <c r="H56" s="63" t="str">
        <f>_xlfn.IFNA(VLOOKUP($B56,TurkeyRun!$B$2:$J$900,9,0),"")</f>
        <v/>
      </c>
      <c r="I56" s="63">
        <f>_xlfn.IFNA(VLOOKUP(B56,'Canterbury 10'!C:J,8,0),"")</f>
        <v>20</v>
      </c>
      <c r="J56" s="63"/>
      <c r="K56" s="63"/>
      <c r="L56" s="63"/>
      <c r="M56" s="63"/>
      <c r="N56" s="63"/>
      <c r="O56" s="65">
        <f t="shared" si="1"/>
        <v>51</v>
      </c>
      <c r="P56" s="67">
        <f t="shared" si="4"/>
        <v>5</v>
      </c>
      <c r="Q56" s="91">
        <f t="shared" si="2"/>
        <v>3</v>
      </c>
    </row>
    <row r="57" spans="1:17">
      <c r="A57" s="90" t="s">
        <v>107</v>
      </c>
      <c r="B57" s="62" t="s">
        <v>22</v>
      </c>
      <c r="C57" s="63">
        <f>_xlfn.IFNA(VLOOKUP($B57,'Mob match'!$C$2:$E$180,3,0),"")</f>
        <v>13</v>
      </c>
      <c r="D57" s="63">
        <f>_xlfn.IFNA(VLOOKUP($B57,'August parkrun'!$A$2:$H$203,8,0),"")</f>
        <v>16</v>
      </c>
      <c r="E57" s="63" t="str">
        <f>_xlfn.IFNA(VLOOKUP($B57,'Weald 10K'!$E$3:$L$74,8,0),"")</f>
        <v/>
      </c>
      <c r="F57" s="63">
        <f>_xlfn.IFNA(VLOOKUP($B57,KFLKnole!$C$2:$H$93,6,0),"")</f>
        <v>11</v>
      </c>
      <c r="G57" s="64"/>
      <c r="H57" s="63" t="str">
        <f>_xlfn.IFNA(VLOOKUP($B57,TurkeyRun!$B$2:$J$900,9,0),"")</f>
        <v/>
      </c>
      <c r="I57" s="63" t="str">
        <f>_xlfn.IFNA(VLOOKUP(B57,'Canterbury 10'!C:J,8,0),"")</f>
        <v/>
      </c>
      <c r="J57" s="63"/>
      <c r="K57" s="63"/>
      <c r="L57" s="63"/>
      <c r="M57" s="63"/>
      <c r="N57" s="63"/>
      <c r="O57" s="65">
        <f t="shared" si="1"/>
        <v>40</v>
      </c>
      <c r="P57" s="67">
        <f t="shared" si="4"/>
        <v>10</v>
      </c>
      <c r="Q57" s="91">
        <f t="shared" si="2"/>
        <v>3</v>
      </c>
    </row>
    <row r="58" spans="1:17" ht="15.75" thickBot="1">
      <c r="A58" s="92" t="s">
        <v>107</v>
      </c>
      <c r="B58" s="93" t="s">
        <v>157</v>
      </c>
      <c r="C58" s="94">
        <f>_xlfn.IFNA(VLOOKUP($B58,'Mob match'!$C$2:$E$180,3,0),"")</f>
        <v>15</v>
      </c>
      <c r="D58" s="94">
        <f>_xlfn.IFNA(VLOOKUP($B58,'August parkrun'!$A$2:$H$203,8,0),"")</f>
        <v>18</v>
      </c>
      <c r="E58" s="94">
        <f>_xlfn.IFNA(VLOOKUP($B58,'Weald 10K'!$E$3:$L$74,8,0),"")</f>
        <v>14</v>
      </c>
      <c r="F58" s="94">
        <f>_xlfn.IFNA(VLOOKUP($B58,KFLKnole!$C$2:$H$93,6,0),"")</f>
        <v>13</v>
      </c>
      <c r="G58" s="95"/>
      <c r="H58" s="94">
        <f>_xlfn.IFNA(VLOOKUP($B58,TurkeyRun!$B$2:$J$900,9,0),"")</f>
        <v>16</v>
      </c>
      <c r="I58" s="94">
        <f>_xlfn.IFNA(VLOOKUP(B58,'Canterbury 10'!C:J,8,0),"")</f>
        <v>16</v>
      </c>
      <c r="J58" s="94"/>
      <c r="K58" s="94"/>
      <c r="L58" s="94"/>
      <c r="M58" s="94"/>
      <c r="N58" s="94"/>
      <c r="O58" s="96">
        <f t="shared" si="1"/>
        <v>92</v>
      </c>
      <c r="P58" s="97">
        <f t="shared" si="4"/>
        <v>1</v>
      </c>
      <c r="Q58" s="98">
        <f t="shared" si="2"/>
        <v>6</v>
      </c>
    </row>
    <row r="59" spans="1:17">
      <c r="A59" s="99" t="s">
        <v>108</v>
      </c>
      <c r="B59" s="100" t="s">
        <v>25</v>
      </c>
      <c r="C59" s="85">
        <f>_xlfn.IFNA(VLOOKUP($B59,'Mob match'!$C$2:$E$180,3,0),"")</f>
        <v>15</v>
      </c>
      <c r="D59" s="85">
        <f>_xlfn.IFNA(VLOOKUP($B59,'August parkrun'!$A$2:$H$203,8,0),"")</f>
        <v>7</v>
      </c>
      <c r="E59" s="85" t="str">
        <f>_xlfn.IFNA(VLOOKUP($B59,'Weald 10K'!$E$3:$L$74,8,0),"")</f>
        <v/>
      </c>
      <c r="F59" s="85" t="str">
        <f>_xlfn.IFNA(VLOOKUP($B59,KFLKnole!$C$2:$H$93,6,0),"")</f>
        <v/>
      </c>
      <c r="G59" s="86"/>
      <c r="H59" s="85" t="str">
        <f>_xlfn.IFNA(VLOOKUP($B59,TurkeyRun!$B$2:$J$900,9,0),"")</f>
        <v/>
      </c>
      <c r="I59" s="85" t="str">
        <f>_xlfn.IFNA(VLOOKUP(B59,'Canterbury 10'!C:J,8,0),"")</f>
        <v/>
      </c>
      <c r="J59" s="85"/>
      <c r="K59" s="85"/>
      <c r="L59" s="85"/>
      <c r="M59" s="85"/>
      <c r="N59" s="85"/>
      <c r="O59" s="87">
        <f t="shared" si="1"/>
        <v>22</v>
      </c>
      <c r="P59" s="104">
        <f>RANK(O59,O$59:O$81)</f>
        <v>18</v>
      </c>
      <c r="Q59" s="89">
        <f t="shared" si="2"/>
        <v>2</v>
      </c>
    </row>
    <row r="60" spans="1:17">
      <c r="A60" s="101" t="s">
        <v>108</v>
      </c>
      <c r="B60" s="68" t="s">
        <v>35</v>
      </c>
      <c r="C60" s="63">
        <f>_xlfn.IFNA(VLOOKUP($B60,'Mob match'!$C$2:$E$180,3,0),"")</f>
        <v>8</v>
      </c>
      <c r="D60" s="63">
        <f>_xlfn.IFNA(VLOOKUP($B60,'August parkrun'!$A$2:$H$203,8,0),"")</f>
        <v>9</v>
      </c>
      <c r="E60" s="63" t="str">
        <f>_xlfn.IFNA(VLOOKUP($B60,'Weald 10K'!$E$3:$L$74,8,0),"")</f>
        <v/>
      </c>
      <c r="F60" s="63">
        <f>_xlfn.IFNA(VLOOKUP($B60,KFLKnole!$C$2:$H$93,6,0),"")</f>
        <v>11</v>
      </c>
      <c r="G60" s="64"/>
      <c r="H60" s="63" t="str">
        <f>_xlfn.IFNA(VLOOKUP($B60,TurkeyRun!$B$2:$J$900,9,0),"")</f>
        <v/>
      </c>
      <c r="I60" s="63" t="str">
        <f>_xlfn.IFNA(VLOOKUP(B60,'Canterbury 10'!C:J,8,0),"")</f>
        <v/>
      </c>
      <c r="J60" s="63"/>
      <c r="K60" s="63"/>
      <c r="L60" s="63"/>
      <c r="M60" s="63"/>
      <c r="N60" s="63"/>
      <c r="O60" s="65">
        <f t="shared" si="1"/>
        <v>28</v>
      </c>
      <c r="P60" s="67">
        <f t="shared" ref="P60:P81" si="5">RANK(O60,O$59:O$81)</f>
        <v>14</v>
      </c>
      <c r="Q60" s="91">
        <f t="shared" si="2"/>
        <v>3</v>
      </c>
    </row>
    <row r="61" spans="1:17">
      <c r="A61" s="101" t="s">
        <v>108</v>
      </c>
      <c r="B61" s="68" t="s">
        <v>178</v>
      </c>
      <c r="C61" s="63" t="str">
        <f>_xlfn.IFNA(VLOOKUP($B61,'Mob match'!$C$2:$E$180,3,0),"")</f>
        <v/>
      </c>
      <c r="D61" s="63">
        <f>_xlfn.IFNA(VLOOKUP($B61,'August parkrun'!$A$2:$H$203,8,0),"")</f>
        <v>16</v>
      </c>
      <c r="E61" s="63" t="str">
        <f>_xlfn.IFNA(VLOOKUP($B61,'Weald 10K'!$E$3:$L$74,8,0),"")</f>
        <v/>
      </c>
      <c r="F61" s="63" t="str">
        <f>_xlfn.IFNA(VLOOKUP($B61,KFLKnole!$C$2:$H$93,6,0),"")</f>
        <v/>
      </c>
      <c r="G61" s="64"/>
      <c r="H61" s="63" t="str">
        <f>_xlfn.IFNA(VLOOKUP($B61,TurkeyRun!$B$2:$J$900,9,0),"")</f>
        <v/>
      </c>
      <c r="I61" s="63" t="str">
        <f>_xlfn.IFNA(VLOOKUP(B61,'Canterbury 10'!C:J,8,0),"")</f>
        <v/>
      </c>
      <c r="J61" s="63"/>
      <c r="K61" s="63"/>
      <c r="L61" s="63"/>
      <c r="M61" s="63"/>
      <c r="N61" s="63"/>
      <c r="O61" s="65">
        <f t="shared" si="1"/>
        <v>16</v>
      </c>
      <c r="P61" s="67">
        <f t="shared" si="5"/>
        <v>20</v>
      </c>
      <c r="Q61" s="91">
        <f t="shared" si="2"/>
        <v>1</v>
      </c>
    </row>
    <row r="62" spans="1:17">
      <c r="A62" s="101" t="s">
        <v>108</v>
      </c>
      <c r="B62" s="68" t="s">
        <v>146</v>
      </c>
      <c r="C62" s="63">
        <f>_xlfn.IFNA(VLOOKUP($B62,'Mob match'!$C$2:$E$180,3,0),"")</f>
        <v>16</v>
      </c>
      <c r="D62" s="63" t="str">
        <f>_xlfn.IFNA(VLOOKUP($B62,'August parkrun'!$A$2:$H$203,8,0),"")</f>
        <v/>
      </c>
      <c r="E62" s="63" t="str">
        <f>_xlfn.IFNA(VLOOKUP($B62,'Weald 10K'!$E$3:$L$74,8,0),"")</f>
        <v/>
      </c>
      <c r="F62" s="63" t="str">
        <f>_xlfn.IFNA(VLOOKUP($B62,KFLKnole!$C$2:$H$93,6,0),"")</f>
        <v/>
      </c>
      <c r="G62" s="64"/>
      <c r="H62" s="63" t="str">
        <f>_xlfn.IFNA(VLOOKUP($B62,TurkeyRun!$B$2:$J$900,9,0),"")</f>
        <v/>
      </c>
      <c r="I62" s="63">
        <f>_xlfn.IFNA(VLOOKUP(B62,'Canterbury 10'!C:J,8,0),"")</f>
        <v>10</v>
      </c>
      <c r="J62" s="63"/>
      <c r="K62" s="63"/>
      <c r="L62" s="63"/>
      <c r="M62" s="63"/>
      <c r="N62" s="63"/>
      <c r="O62" s="65">
        <f t="shared" si="1"/>
        <v>26</v>
      </c>
      <c r="P62" s="67">
        <f t="shared" si="5"/>
        <v>16</v>
      </c>
      <c r="Q62" s="91">
        <f t="shared" si="2"/>
        <v>2</v>
      </c>
    </row>
    <row r="63" spans="1:17">
      <c r="A63" s="101" t="s">
        <v>108</v>
      </c>
      <c r="B63" s="68" t="s">
        <v>151</v>
      </c>
      <c r="C63" s="63">
        <f>_xlfn.IFNA(VLOOKUP($B63,'Mob match'!$C$2:$E$180,3,0),"")</f>
        <v>14</v>
      </c>
      <c r="D63" s="63">
        <f>_xlfn.IFNA(VLOOKUP($B63,'August parkrun'!$A$2:$H$203,8,0),"")</f>
        <v>6</v>
      </c>
      <c r="E63" s="63" t="str">
        <f>_xlfn.IFNA(VLOOKUP($B63,'Weald 10K'!$E$3:$L$74,8,0),"")</f>
        <v/>
      </c>
      <c r="F63" s="63" t="str">
        <f>_xlfn.IFNA(VLOOKUP($B63,KFLKnole!$C$2:$H$93,6,0),"")</f>
        <v/>
      </c>
      <c r="G63" s="64"/>
      <c r="H63" s="63" t="str">
        <f>_xlfn.IFNA(VLOOKUP($B63,TurkeyRun!$B$2:$J$900,9,0),"")</f>
        <v/>
      </c>
      <c r="I63" s="63" t="str">
        <f>_xlfn.IFNA(VLOOKUP(B63,'Canterbury 10'!C:J,8,0),"")</f>
        <v/>
      </c>
      <c r="J63" s="63"/>
      <c r="K63" s="63"/>
      <c r="L63" s="63"/>
      <c r="M63" s="63"/>
      <c r="N63" s="63"/>
      <c r="O63" s="65">
        <f t="shared" si="1"/>
        <v>20</v>
      </c>
      <c r="P63" s="67">
        <f t="shared" si="5"/>
        <v>19</v>
      </c>
      <c r="Q63" s="91">
        <f t="shared" si="2"/>
        <v>2</v>
      </c>
    </row>
    <row r="64" spans="1:17">
      <c r="A64" s="101" t="s">
        <v>108</v>
      </c>
      <c r="B64" s="68" t="s">
        <v>212</v>
      </c>
      <c r="C64" s="63">
        <f>_xlfn.IFNA(VLOOKUP($B64,'Mob match'!$C$2:$E$180,3,0),"")</f>
        <v>5</v>
      </c>
      <c r="D64" s="63">
        <f>_xlfn.IFNA(VLOOKUP($B64,'August parkrun'!$A$2:$H$203,8,0),"")</f>
        <v>10</v>
      </c>
      <c r="E64" s="63">
        <f>_xlfn.IFNA(VLOOKUP($B64,'Weald 10K'!$E$3:$L$74,8,0),"")</f>
        <v>18</v>
      </c>
      <c r="F64" s="63">
        <f>_xlfn.IFNA(VLOOKUP($B64,KFLKnole!$C$2:$H$93,6,0),"")</f>
        <v>13</v>
      </c>
      <c r="G64" s="64"/>
      <c r="H64" s="63" t="str">
        <f>_xlfn.IFNA(VLOOKUP($B64,TurkeyRun!$B$2:$J$900,9,0),"")</f>
        <v/>
      </c>
      <c r="I64" s="63">
        <f>_xlfn.IFNA(VLOOKUP(B64,'Canterbury 10'!C:J,8,0),"")</f>
        <v>20</v>
      </c>
      <c r="J64" s="63"/>
      <c r="K64" s="63"/>
      <c r="L64" s="63"/>
      <c r="M64" s="63"/>
      <c r="N64" s="63"/>
      <c r="O64" s="65">
        <f t="shared" si="1"/>
        <v>66</v>
      </c>
      <c r="P64" s="67">
        <f t="shared" si="5"/>
        <v>4</v>
      </c>
      <c r="Q64" s="91">
        <f t="shared" si="2"/>
        <v>5</v>
      </c>
    </row>
    <row r="65" spans="1:17">
      <c r="A65" s="101" t="s">
        <v>108</v>
      </c>
      <c r="B65" s="68" t="s">
        <v>34</v>
      </c>
      <c r="C65" s="63">
        <f>_xlfn.IFNA(VLOOKUP($B65,'Mob match'!$C$2:$E$180,3,0),"")</f>
        <v>9</v>
      </c>
      <c r="D65" s="63" t="str">
        <f>_xlfn.IFNA(VLOOKUP($B65,'August parkrun'!$A$2:$H$203,8,0),"")</f>
        <v/>
      </c>
      <c r="E65" s="63">
        <f>_xlfn.IFNA(VLOOKUP($B65,'Weald 10K'!$E$3:$L$74,8,0),"")</f>
        <v>12</v>
      </c>
      <c r="F65" s="63" t="str">
        <f>_xlfn.IFNA(VLOOKUP($B65,KFLKnole!$C$2:$H$93,6,0),"")</f>
        <v/>
      </c>
      <c r="G65" s="64"/>
      <c r="H65" s="63">
        <f>_xlfn.IFNA(VLOOKUP($B65,TurkeyRun!$B$2:$J$900,9,0),"")</f>
        <v>15</v>
      </c>
      <c r="I65" s="63">
        <f>_xlfn.IFNA(VLOOKUP(B65,'Canterbury 10'!C:J,8,0),"")</f>
        <v>14</v>
      </c>
      <c r="J65" s="63"/>
      <c r="K65" s="63"/>
      <c r="L65" s="63"/>
      <c r="M65" s="63"/>
      <c r="N65" s="63"/>
      <c r="O65" s="65">
        <f t="shared" si="1"/>
        <v>50</v>
      </c>
      <c r="P65" s="67">
        <f t="shared" si="5"/>
        <v>7</v>
      </c>
      <c r="Q65" s="91">
        <f t="shared" si="2"/>
        <v>4</v>
      </c>
    </row>
    <row r="66" spans="1:17">
      <c r="A66" s="101" t="s">
        <v>108</v>
      </c>
      <c r="B66" s="68" t="s">
        <v>137</v>
      </c>
      <c r="C66" s="63">
        <f>_xlfn.IFNA(VLOOKUP($B66,'Mob match'!$C$2:$E$180,3,0),"")</f>
        <v>10</v>
      </c>
      <c r="D66" s="63">
        <f>_xlfn.IFNA(VLOOKUP($B66,'August parkrun'!$A$2:$H$203,8,0),"")</f>
        <v>8</v>
      </c>
      <c r="E66" s="63" t="str">
        <f>_xlfn.IFNA(VLOOKUP($B66,'Weald 10K'!$E$3:$L$74,8,0),"")</f>
        <v/>
      </c>
      <c r="F66" s="63" t="str">
        <f>_xlfn.IFNA(VLOOKUP($B66,KFLKnole!$C$2:$H$93,6,0),"")</f>
        <v/>
      </c>
      <c r="G66" s="64"/>
      <c r="H66" s="63">
        <f>_xlfn.IFNA(VLOOKUP($B66,TurkeyRun!$B$2:$J$900,9,0),"")</f>
        <v>10</v>
      </c>
      <c r="I66" s="63" t="str">
        <f>_xlfn.IFNA(VLOOKUP(B66,'Canterbury 10'!C:J,8,0),"")</f>
        <v/>
      </c>
      <c r="J66" s="63"/>
      <c r="K66" s="63"/>
      <c r="L66" s="63"/>
      <c r="M66" s="63"/>
      <c r="N66" s="63"/>
      <c r="O66" s="65">
        <f t="shared" si="1"/>
        <v>28</v>
      </c>
      <c r="P66" s="67">
        <f t="shared" si="5"/>
        <v>14</v>
      </c>
      <c r="Q66" s="91">
        <f t="shared" si="2"/>
        <v>3</v>
      </c>
    </row>
    <row r="67" spans="1:17">
      <c r="A67" s="101" t="s">
        <v>108</v>
      </c>
      <c r="B67" s="68" t="s">
        <v>514</v>
      </c>
      <c r="C67" s="63">
        <f>_xlfn.IFNA(VLOOKUP($B67,'Mob match'!$C$2:$E$180,3,0),"")</f>
        <v>4</v>
      </c>
      <c r="D67" s="63">
        <f>_xlfn.IFNA(VLOOKUP($B67,'August parkrun'!$A$2:$H$203,8,0),"")</f>
        <v>1</v>
      </c>
      <c r="E67" s="63">
        <f>_xlfn.IFNA(VLOOKUP($B67,'Weald 10K'!$E$3:$L$74,8,0),"")</f>
        <v>10</v>
      </c>
      <c r="F67" s="63" t="str">
        <f>_xlfn.IFNA(VLOOKUP($B67,KFLKnole!$C$2:$H$93,6,0),"")</f>
        <v/>
      </c>
      <c r="G67" s="64"/>
      <c r="H67" s="63">
        <f>_xlfn.IFNA(VLOOKUP($B67,TurkeyRun!$B$2:$J$900,9,0),"")</f>
        <v>11</v>
      </c>
      <c r="I67" s="63" t="str">
        <f>_xlfn.IFNA(VLOOKUP(B67,'Canterbury 10'!C:J,8,0),"")</f>
        <v/>
      </c>
      <c r="J67" s="63"/>
      <c r="K67" s="63"/>
      <c r="L67" s="63"/>
      <c r="M67" s="63"/>
      <c r="N67" s="63"/>
      <c r="O67" s="65">
        <f t="shared" si="1"/>
        <v>26</v>
      </c>
      <c r="P67" s="67">
        <f t="shared" si="5"/>
        <v>16</v>
      </c>
      <c r="Q67" s="91">
        <f t="shared" si="2"/>
        <v>4</v>
      </c>
    </row>
    <row r="68" spans="1:17">
      <c r="A68" s="101" t="s">
        <v>108</v>
      </c>
      <c r="B68" s="68" t="s">
        <v>121</v>
      </c>
      <c r="C68" s="63" t="str">
        <f>_xlfn.IFNA(VLOOKUP($B68,'Mob match'!$C$2:$E$180,3,0),"")</f>
        <v/>
      </c>
      <c r="D68" s="63">
        <f>_xlfn.IFNA(VLOOKUP($B68,'August parkrun'!$A$2:$H$203,8,0),"")</f>
        <v>20</v>
      </c>
      <c r="E68" s="63">
        <f>_xlfn.IFNA(VLOOKUP($B68,'Weald 10K'!$E$3:$L$74,8,0),"")</f>
        <v>15</v>
      </c>
      <c r="F68" s="63">
        <f>_xlfn.IFNA(VLOOKUP($B68,KFLKnole!$C$2:$H$93,6,0),"")</f>
        <v>14</v>
      </c>
      <c r="G68" s="64"/>
      <c r="H68" s="63" t="str">
        <f>_xlfn.IFNA(VLOOKUP($B68,TurkeyRun!$B$2:$J$900,9,0),"")</f>
        <v/>
      </c>
      <c r="I68" s="63" t="str">
        <f>_xlfn.IFNA(VLOOKUP(B68,'Canterbury 10'!C:J,8,0),"")</f>
        <v/>
      </c>
      <c r="J68" s="63"/>
      <c r="K68" s="63"/>
      <c r="L68" s="63"/>
      <c r="M68" s="63"/>
      <c r="N68" s="63"/>
      <c r="O68" s="65">
        <f t="shared" ref="O68:O131" si="6">SUM(C68:N68)</f>
        <v>49</v>
      </c>
      <c r="P68" s="67">
        <f t="shared" si="5"/>
        <v>8</v>
      </c>
      <c r="Q68" s="91">
        <f t="shared" ref="Q68:Q131" si="7">COUNT(C68:N68)</f>
        <v>3</v>
      </c>
    </row>
    <row r="69" spans="1:17">
      <c r="A69" s="101" t="s">
        <v>108</v>
      </c>
      <c r="B69" s="68" t="s">
        <v>41</v>
      </c>
      <c r="C69" s="63">
        <f>_xlfn.IFNA(VLOOKUP($B69,'Mob match'!$C$2:$E$180,3,0),"")</f>
        <v>3</v>
      </c>
      <c r="D69" s="63">
        <f>_xlfn.IFNA(VLOOKUP($B69,'August parkrun'!$A$2:$H$203,8,0),"")</f>
        <v>5</v>
      </c>
      <c r="E69" s="63">
        <f>_xlfn.IFNA(VLOOKUP($B69,'Weald 10K'!$E$3:$L$74,8,0),"")</f>
        <v>9</v>
      </c>
      <c r="F69" s="63">
        <f>_xlfn.IFNA(VLOOKUP($B69,KFLKnole!$C$2:$H$93,6,0),"")</f>
        <v>7</v>
      </c>
      <c r="G69" s="64"/>
      <c r="H69" s="63">
        <f>_xlfn.IFNA(VLOOKUP($B69,TurkeyRun!$B$2:$J$900,9,0),"")</f>
        <v>13</v>
      </c>
      <c r="I69" s="63" t="str">
        <f>_xlfn.IFNA(VLOOKUP(B69,'Canterbury 10'!C:J,8,0),"")</f>
        <v/>
      </c>
      <c r="J69" s="63"/>
      <c r="K69" s="63"/>
      <c r="L69" s="63"/>
      <c r="M69" s="63"/>
      <c r="N69" s="63"/>
      <c r="O69" s="65">
        <f t="shared" si="6"/>
        <v>37</v>
      </c>
      <c r="P69" s="67">
        <f t="shared" si="5"/>
        <v>9</v>
      </c>
      <c r="Q69" s="91">
        <f t="shared" si="7"/>
        <v>5</v>
      </c>
    </row>
    <row r="70" spans="1:17">
      <c r="A70" s="101" t="s">
        <v>108</v>
      </c>
      <c r="B70" s="68" t="s">
        <v>31</v>
      </c>
      <c r="C70" s="63">
        <f>_xlfn.IFNA(VLOOKUP($B70,'Mob match'!$C$2:$E$180,3,0),"")</f>
        <v>12</v>
      </c>
      <c r="D70" s="63">
        <f>_xlfn.IFNA(VLOOKUP($B70,'August parkrun'!$A$2:$H$203,8,0),"")</f>
        <v>15</v>
      </c>
      <c r="E70" s="63">
        <f>_xlfn.IFNA(VLOOKUP($B70,'Weald 10K'!$E$3:$L$74,8,0),"")</f>
        <v>16</v>
      </c>
      <c r="F70" s="63">
        <f>_xlfn.IFNA(VLOOKUP($B70,KFLKnole!$C$2:$H$93,6,0),"")</f>
        <v>15</v>
      </c>
      <c r="G70" s="64"/>
      <c r="H70" s="63">
        <f>_xlfn.IFNA(VLOOKUP($B70,TurkeyRun!$B$2:$J$900,9,0),"")</f>
        <v>18</v>
      </c>
      <c r="I70" s="63" t="str">
        <f>_xlfn.IFNA(VLOOKUP(B70,'Canterbury 10'!C:J,8,0),"")</f>
        <v/>
      </c>
      <c r="J70" s="63"/>
      <c r="K70" s="63"/>
      <c r="L70" s="63"/>
      <c r="M70" s="63"/>
      <c r="N70" s="63"/>
      <c r="O70" s="65">
        <f t="shared" si="6"/>
        <v>76</v>
      </c>
      <c r="P70" s="67">
        <f t="shared" si="5"/>
        <v>3</v>
      </c>
      <c r="Q70" s="91">
        <f t="shared" si="7"/>
        <v>5</v>
      </c>
    </row>
    <row r="71" spans="1:17">
      <c r="A71" s="101" t="s">
        <v>108</v>
      </c>
      <c r="B71" s="68" t="s">
        <v>189</v>
      </c>
      <c r="C71" s="63" t="str">
        <f>_xlfn.IFNA(VLOOKUP($B71,'Mob match'!$C$2:$E$180,3,0),"")</f>
        <v/>
      </c>
      <c r="D71" s="63">
        <f>_xlfn.IFNA(VLOOKUP($B71,'August parkrun'!$A$2:$H$203,8,0),"")</f>
        <v>4</v>
      </c>
      <c r="E71" s="63">
        <f>_xlfn.IFNA(VLOOKUP($B71,'Weald 10K'!$E$3:$L$74,8,0),"")</f>
        <v>13</v>
      </c>
      <c r="F71" s="63">
        <f>_xlfn.IFNA(VLOOKUP($B71,KFLKnole!$C$2:$H$93,6,0),"")</f>
        <v>16</v>
      </c>
      <c r="G71" s="64"/>
      <c r="H71" s="63" t="str">
        <f>_xlfn.IFNA(VLOOKUP($B71,TurkeyRun!$B$2:$J$900,9,0),"")</f>
        <v/>
      </c>
      <c r="I71" s="63" t="str">
        <f>_xlfn.IFNA(VLOOKUP(B71,'Canterbury 10'!C:J,8,0),"")</f>
        <v/>
      </c>
      <c r="J71" s="63"/>
      <c r="K71" s="63"/>
      <c r="L71" s="63"/>
      <c r="M71" s="63"/>
      <c r="N71" s="63"/>
      <c r="O71" s="65">
        <f t="shared" si="6"/>
        <v>33</v>
      </c>
      <c r="P71" s="67">
        <f t="shared" si="5"/>
        <v>12</v>
      </c>
      <c r="Q71" s="91">
        <f t="shared" si="7"/>
        <v>3</v>
      </c>
    </row>
    <row r="72" spans="1:17">
      <c r="A72" s="101" t="s">
        <v>108</v>
      </c>
      <c r="B72" s="68" t="s">
        <v>21</v>
      </c>
      <c r="C72" s="63">
        <f>_xlfn.IFNA(VLOOKUP($B72,'Mob match'!$C$2:$E$180,3,0),"")</f>
        <v>18</v>
      </c>
      <c r="D72" s="63">
        <f>_xlfn.IFNA(VLOOKUP($B72,'August parkrun'!$A$2:$H$203,8,0),"")</f>
        <v>14</v>
      </c>
      <c r="E72" s="63">
        <f>_xlfn.IFNA(VLOOKUP($B72,'Weald 10K'!$E$3:$L$74,8,0),"")</f>
        <v>14</v>
      </c>
      <c r="F72" s="63">
        <f>_xlfn.IFNA(VLOOKUP($B72,KFLKnole!$C$2:$H$93,6,0),"")</f>
        <v>18</v>
      </c>
      <c r="G72" s="64"/>
      <c r="H72" s="63">
        <f>_xlfn.IFNA(VLOOKUP($B72,TurkeyRun!$B$2:$J$900,9,0),"")</f>
        <v>20</v>
      </c>
      <c r="I72" s="63">
        <f>_xlfn.IFNA(VLOOKUP(B72,'Canterbury 10'!C:J,8,0),"")</f>
        <v>18</v>
      </c>
      <c r="J72" s="63"/>
      <c r="K72" s="63"/>
      <c r="L72" s="63"/>
      <c r="M72" s="63"/>
      <c r="N72" s="63"/>
      <c r="O72" s="65">
        <f t="shared" si="6"/>
        <v>102</v>
      </c>
      <c r="P72" s="67">
        <f t="shared" si="5"/>
        <v>1</v>
      </c>
      <c r="Q72" s="91">
        <f t="shared" si="7"/>
        <v>6</v>
      </c>
    </row>
    <row r="73" spans="1:17">
      <c r="A73" s="101" t="s">
        <v>108</v>
      </c>
      <c r="B73" s="68" t="s">
        <v>118</v>
      </c>
      <c r="C73" s="63" t="str">
        <f>_xlfn.IFNA(VLOOKUP($B73,'Mob match'!$C$2:$E$180,3,0),"")</f>
        <v/>
      </c>
      <c r="D73" s="63">
        <f>_xlfn.IFNA(VLOOKUP($B73,'August parkrun'!$A$2:$H$203,8,0),"")</f>
        <v>12</v>
      </c>
      <c r="E73" s="63" t="str">
        <f>_xlfn.IFNA(VLOOKUP($B73,'Weald 10K'!$E$3:$L$74,8,0),"")</f>
        <v/>
      </c>
      <c r="F73" s="63">
        <f>_xlfn.IFNA(VLOOKUP($B73,KFLKnole!$C$2:$H$93,6,0),"")</f>
        <v>10</v>
      </c>
      <c r="G73" s="64"/>
      <c r="H73" s="63" t="str">
        <f>_xlfn.IFNA(VLOOKUP($B73,TurkeyRun!$B$2:$J$900,9,0),"")</f>
        <v/>
      </c>
      <c r="I73" s="63">
        <f>_xlfn.IFNA(VLOOKUP(B73,'Canterbury 10'!C:J,8,0),"")</f>
        <v>13</v>
      </c>
      <c r="J73" s="63"/>
      <c r="K73" s="63"/>
      <c r="L73" s="63"/>
      <c r="M73" s="63"/>
      <c r="N73" s="63"/>
      <c r="O73" s="65">
        <f t="shared" si="6"/>
        <v>35</v>
      </c>
      <c r="P73" s="67">
        <f t="shared" si="5"/>
        <v>10</v>
      </c>
      <c r="Q73" s="91">
        <f t="shared" si="7"/>
        <v>3</v>
      </c>
    </row>
    <row r="74" spans="1:17">
      <c r="A74" s="101" t="s">
        <v>108</v>
      </c>
      <c r="B74" s="68" t="s">
        <v>97</v>
      </c>
      <c r="C74" s="63">
        <f>_xlfn.IFNA(VLOOKUP($B74,'Mob match'!$C$2:$E$180,3,0),"")</f>
        <v>13</v>
      </c>
      <c r="D74" s="63">
        <f>_xlfn.IFNA(VLOOKUP($B74,'August parkrun'!$A$2:$H$203,8,0),"")</f>
        <v>13</v>
      </c>
      <c r="E74" s="63" t="str">
        <f>_xlfn.IFNA(VLOOKUP($B74,'Weald 10K'!$E$3:$L$74,8,0),"")</f>
        <v/>
      </c>
      <c r="F74" s="63" t="str">
        <f>_xlfn.IFNA(VLOOKUP($B74,KFLKnole!$C$2:$H$93,6,0),"")</f>
        <v/>
      </c>
      <c r="G74" s="64"/>
      <c r="H74" s="63">
        <f>_xlfn.IFNA(VLOOKUP($B74,TurkeyRun!$B$2:$J$900,9,0),"")</f>
        <v>14</v>
      </c>
      <c r="I74" s="63">
        <f>_xlfn.IFNA(VLOOKUP(B74,'Canterbury 10'!C:J,8,0),"")</f>
        <v>12</v>
      </c>
      <c r="J74" s="63"/>
      <c r="K74" s="63"/>
      <c r="L74" s="63"/>
      <c r="M74" s="63"/>
      <c r="N74" s="63"/>
      <c r="O74" s="65">
        <f t="shared" si="6"/>
        <v>52</v>
      </c>
      <c r="P74" s="67">
        <f t="shared" si="5"/>
        <v>6</v>
      </c>
      <c r="Q74" s="91">
        <f t="shared" si="7"/>
        <v>4</v>
      </c>
    </row>
    <row r="75" spans="1:17">
      <c r="A75" s="101" t="s">
        <v>108</v>
      </c>
      <c r="B75" s="68" t="s">
        <v>33</v>
      </c>
      <c r="C75" s="63">
        <f>_xlfn.IFNA(VLOOKUP($B75,'Mob match'!$C$2:$E$180,3,0),"")</f>
        <v>11</v>
      </c>
      <c r="D75" s="63" t="str">
        <f>_xlfn.IFNA(VLOOKUP($B75,'August parkrun'!$A$2:$H$203,8,0),"")</f>
        <v/>
      </c>
      <c r="E75" s="63" t="str">
        <f>_xlfn.IFNA(VLOOKUP($B75,'Weald 10K'!$E$3:$L$74,8,0),"")</f>
        <v/>
      </c>
      <c r="F75" s="63">
        <f>_xlfn.IFNA(VLOOKUP($B75,KFLKnole!$C$2:$H$93,6,0),"")</f>
        <v>9</v>
      </c>
      <c r="G75" s="64"/>
      <c r="H75" s="63" t="str">
        <f>_xlfn.IFNA(VLOOKUP($B75,TurkeyRun!$B$2:$J$900,9,0),"")</f>
        <v/>
      </c>
      <c r="I75" s="63">
        <f>_xlfn.IFNA(VLOOKUP(B75,'Canterbury 10'!C:J,8,0),"")</f>
        <v>15</v>
      </c>
      <c r="J75" s="63"/>
      <c r="K75" s="63"/>
      <c r="L75" s="63"/>
      <c r="M75" s="63"/>
      <c r="N75" s="63"/>
      <c r="O75" s="65">
        <f t="shared" si="6"/>
        <v>35</v>
      </c>
      <c r="P75" s="67">
        <f t="shared" si="5"/>
        <v>10</v>
      </c>
      <c r="Q75" s="91">
        <f t="shared" si="7"/>
        <v>3</v>
      </c>
    </row>
    <row r="76" spans="1:17">
      <c r="A76" s="101" t="s">
        <v>108</v>
      </c>
      <c r="B76" s="68" t="s">
        <v>20</v>
      </c>
      <c r="C76" s="63">
        <f>_xlfn.IFNA(VLOOKUP($B76,'Mob match'!$C$2:$E$180,3,0),"")</f>
        <v>20</v>
      </c>
      <c r="D76" s="63">
        <f>_xlfn.IFNA(VLOOKUP($B76,'August parkrun'!$A$2:$H$203,8,0),"")</f>
        <v>18</v>
      </c>
      <c r="E76" s="63">
        <f>_xlfn.IFNA(VLOOKUP($B76,'Weald 10K'!$E$3:$L$74,8,0),"")</f>
        <v>20</v>
      </c>
      <c r="F76" s="63">
        <f>_xlfn.IFNA(VLOOKUP($B76,KFLKnole!$C$2:$H$93,6,0),"")</f>
        <v>20</v>
      </c>
      <c r="G76" s="64"/>
      <c r="H76" s="63" t="str">
        <f>_xlfn.IFNA(VLOOKUP($B76,TurkeyRun!$B$2:$J$900,9,0),"")</f>
        <v/>
      </c>
      <c r="I76" s="63" t="str">
        <f>_xlfn.IFNA(VLOOKUP(B76,'Canterbury 10'!C:J,8,0),"")</f>
        <v/>
      </c>
      <c r="J76" s="63"/>
      <c r="K76" s="63"/>
      <c r="L76" s="63"/>
      <c r="M76" s="63"/>
      <c r="N76" s="63"/>
      <c r="O76" s="65">
        <f t="shared" si="6"/>
        <v>78</v>
      </c>
      <c r="P76" s="67">
        <f t="shared" si="5"/>
        <v>2</v>
      </c>
      <c r="Q76" s="91">
        <f t="shared" si="7"/>
        <v>4</v>
      </c>
    </row>
    <row r="77" spans="1:17">
      <c r="A77" s="101" t="s">
        <v>108</v>
      </c>
      <c r="B77" s="68" t="s">
        <v>39</v>
      </c>
      <c r="C77" s="63">
        <f>_xlfn.IFNA(VLOOKUP($B77,'Mob match'!$C$2:$E$180,3,0),"")</f>
        <v>6</v>
      </c>
      <c r="D77" s="63" t="str">
        <f>_xlfn.IFNA(VLOOKUP($B77,'August parkrun'!$A$2:$H$203,8,0),"")</f>
        <v/>
      </c>
      <c r="E77" s="63" t="str">
        <f>_xlfn.IFNA(VLOOKUP($B77,'Weald 10K'!$E$3:$L$74,8,0),"")</f>
        <v/>
      </c>
      <c r="F77" s="63">
        <f>_xlfn.IFNA(VLOOKUP($B77,KFLKnole!$C$2:$H$93,6,0),"")</f>
        <v>8</v>
      </c>
      <c r="G77" s="64"/>
      <c r="H77" s="63" t="str">
        <f>_xlfn.IFNA(VLOOKUP($B77,TurkeyRun!$B$2:$J$900,9,0),"")</f>
        <v/>
      </c>
      <c r="I77" s="63" t="str">
        <f>_xlfn.IFNA(VLOOKUP(B77,'Canterbury 10'!C:J,8,0),"")</f>
        <v/>
      </c>
      <c r="J77" s="63"/>
      <c r="K77" s="63"/>
      <c r="L77" s="63"/>
      <c r="M77" s="63"/>
      <c r="N77" s="63"/>
      <c r="O77" s="65">
        <f t="shared" si="6"/>
        <v>14</v>
      </c>
      <c r="P77" s="67">
        <f t="shared" si="5"/>
        <v>21</v>
      </c>
      <c r="Q77" s="91">
        <f t="shared" si="7"/>
        <v>2</v>
      </c>
    </row>
    <row r="78" spans="1:17">
      <c r="A78" s="101" t="s">
        <v>108</v>
      </c>
      <c r="B78" s="68" t="s">
        <v>206</v>
      </c>
      <c r="C78" s="63" t="str">
        <f>_xlfn.IFNA(VLOOKUP($B78,'Mob match'!$C$2:$E$180,3,0),"")</f>
        <v/>
      </c>
      <c r="D78" s="63">
        <f>_xlfn.IFNA(VLOOKUP($B78,'August parkrun'!$A$2:$H$203,8,0),"")</f>
        <v>2</v>
      </c>
      <c r="E78" s="63" t="str">
        <f>_xlfn.IFNA(VLOOKUP($B78,'Weald 10K'!$E$3:$L$74,8,0),"")</f>
        <v/>
      </c>
      <c r="F78" s="63" t="str">
        <f>_xlfn.IFNA(VLOOKUP($B78,KFLKnole!$C$2:$H$93,6,0),"")</f>
        <v/>
      </c>
      <c r="G78" s="64"/>
      <c r="H78" s="63" t="str">
        <f>_xlfn.IFNA(VLOOKUP($B78,TurkeyRun!$B$2:$J$900,9,0),"")</f>
        <v/>
      </c>
      <c r="I78" s="63" t="str">
        <f>_xlfn.IFNA(VLOOKUP(B78,'Canterbury 10'!C:J,8,0),"")</f>
        <v/>
      </c>
      <c r="J78" s="63"/>
      <c r="K78" s="63"/>
      <c r="L78" s="63"/>
      <c r="M78" s="63"/>
      <c r="N78" s="63"/>
      <c r="O78" s="65">
        <f t="shared" si="6"/>
        <v>2</v>
      </c>
      <c r="P78" s="67">
        <f t="shared" si="5"/>
        <v>22</v>
      </c>
      <c r="Q78" s="91">
        <f t="shared" si="7"/>
        <v>1</v>
      </c>
    </row>
    <row r="79" spans="1:17">
      <c r="A79" s="101" t="s">
        <v>108</v>
      </c>
      <c r="B79" s="68" t="s">
        <v>59</v>
      </c>
      <c r="C79" s="63">
        <f>_xlfn.IFNA(VLOOKUP($B79,'Mob match'!$C$2:$E$180,3,0),"")</f>
        <v>2</v>
      </c>
      <c r="D79" s="63" t="str">
        <f>_xlfn.IFNA(VLOOKUP($B79,'August parkrun'!$A$2:$H$203,8,0),"")</f>
        <v/>
      </c>
      <c r="E79" s="63" t="str">
        <f>_xlfn.IFNA(VLOOKUP($B79,'Weald 10K'!$E$3:$L$74,8,0),"")</f>
        <v/>
      </c>
      <c r="F79" s="63" t="str">
        <f>_xlfn.IFNA(VLOOKUP($B79,KFLKnole!$C$2:$H$93,6,0),"")</f>
        <v/>
      </c>
      <c r="G79" s="64"/>
      <c r="H79" s="63" t="str">
        <f>_xlfn.IFNA(VLOOKUP($B79,TurkeyRun!$B$2:$J$900,9,0),"")</f>
        <v/>
      </c>
      <c r="I79" s="63" t="str">
        <f>_xlfn.IFNA(VLOOKUP(B79,'Canterbury 10'!C:J,8,0),"")</f>
        <v/>
      </c>
      <c r="J79" s="63"/>
      <c r="K79" s="63"/>
      <c r="L79" s="63"/>
      <c r="M79" s="63"/>
      <c r="N79" s="63"/>
      <c r="O79" s="65">
        <f t="shared" si="6"/>
        <v>2</v>
      </c>
      <c r="P79" s="67">
        <f t="shared" si="5"/>
        <v>22</v>
      </c>
      <c r="Q79" s="91">
        <f t="shared" si="7"/>
        <v>1</v>
      </c>
    </row>
    <row r="80" spans="1:17">
      <c r="A80" s="101" t="s">
        <v>108</v>
      </c>
      <c r="B80" s="68" t="s">
        <v>37</v>
      </c>
      <c r="C80" s="63">
        <f>_xlfn.IFNA(VLOOKUP($B80,'Mob match'!$C$2:$E$180,3,0),"")</f>
        <v>7</v>
      </c>
      <c r="D80" s="63">
        <f>_xlfn.IFNA(VLOOKUP($B80,'August parkrun'!$A$2:$H$203,8,0),"")</f>
        <v>3</v>
      </c>
      <c r="E80" s="63">
        <f>_xlfn.IFNA(VLOOKUP($B80,'Weald 10K'!$E$3:$L$74,8,0),"")</f>
        <v>11</v>
      </c>
      <c r="F80" s="63" t="str">
        <f>_xlfn.IFNA(VLOOKUP($B80,KFLKnole!$C$2:$H$93,6,0),"")</f>
        <v/>
      </c>
      <c r="G80" s="64"/>
      <c r="H80" s="63" t="str">
        <f>_xlfn.IFNA(VLOOKUP($B80,TurkeyRun!$B$2:$J$900,9,0),"")</f>
        <v/>
      </c>
      <c r="I80" s="63">
        <f>_xlfn.IFNA(VLOOKUP(B80,'Canterbury 10'!C:J,8,0),"")</f>
        <v>11</v>
      </c>
      <c r="J80" s="63"/>
      <c r="K80" s="63"/>
      <c r="L80" s="63"/>
      <c r="M80" s="63"/>
      <c r="N80" s="63"/>
      <c r="O80" s="65">
        <f t="shared" si="6"/>
        <v>32</v>
      </c>
      <c r="P80" s="67">
        <f t="shared" si="5"/>
        <v>13</v>
      </c>
      <c r="Q80" s="91">
        <f t="shared" si="7"/>
        <v>4</v>
      </c>
    </row>
    <row r="81" spans="1:17" ht="15.75" thickBot="1">
      <c r="A81" s="102" t="s">
        <v>108</v>
      </c>
      <c r="B81" s="103" t="s">
        <v>163</v>
      </c>
      <c r="C81" s="94" t="str">
        <f>_xlfn.IFNA(VLOOKUP($B81,'Mob match'!$C$2:$E$180,3,0),"")</f>
        <v/>
      </c>
      <c r="D81" s="94">
        <f>_xlfn.IFNA(VLOOKUP($B81,'August parkrun'!$A$2:$H$203,8,0),"")</f>
        <v>11</v>
      </c>
      <c r="E81" s="94" t="str">
        <f>_xlfn.IFNA(VLOOKUP($B81,'Weald 10K'!$E$3:$L$74,8,0),"")</f>
        <v/>
      </c>
      <c r="F81" s="94">
        <f>_xlfn.IFNA(VLOOKUP($B81,KFLKnole!$C$2:$H$93,6,0),"")</f>
        <v>12</v>
      </c>
      <c r="G81" s="95"/>
      <c r="H81" s="94">
        <f>_xlfn.IFNA(VLOOKUP($B81,TurkeyRun!$B$2:$J$900,9,0),"")</f>
        <v>16</v>
      </c>
      <c r="I81" s="94">
        <f>_xlfn.IFNA(VLOOKUP(B81,'Canterbury 10'!C:J,8,0),"")</f>
        <v>16</v>
      </c>
      <c r="J81" s="94"/>
      <c r="K81" s="94"/>
      <c r="L81" s="94"/>
      <c r="M81" s="94"/>
      <c r="N81" s="94"/>
      <c r="O81" s="96">
        <f t="shared" si="6"/>
        <v>55</v>
      </c>
      <c r="P81" s="97">
        <f t="shared" si="5"/>
        <v>5</v>
      </c>
      <c r="Q81" s="98">
        <f t="shared" si="7"/>
        <v>4</v>
      </c>
    </row>
    <row r="82" spans="1:17">
      <c r="A82" s="83" t="s">
        <v>110</v>
      </c>
      <c r="B82" s="84" t="s">
        <v>30</v>
      </c>
      <c r="C82" s="85">
        <f>_xlfn.IFNA(VLOOKUP($B82,'Mob match'!$C$2:$E$180,3,0),"")</f>
        <v>20</v>
      </c>
      <c r="D82" s="85">
        <f>_xlfn.IFNA(VLOOKUP($B82,'August parkrun'!$A$2:$H$203,8,0),"")</f>
        <v>16</v>
      </c>
      <c r="E82" s="85">
        <f>_xlfn.IFNA(VLOOKUP($B82,'Weald 10K'!$E$3:$L$74,8,0),"")</f>
        <v>18</v>
      </c>
      <c r="F82" s="85">
        <f>_xlfn.IFNA(VLOOKUP($B82,KFLKnole!$C$2:$H$93,6,0),"")</f>
        <v>18</v>
      </c>
      <c r="G82" s="86"/>
      <c r="H82" s="85">
        <f>_xlfn.IFNA(VLOOKUP($B82,TurkeyRun!$B$2:$J$900,9,0),"")</f>
        <v>18</v>
      </c>
      <c r="I82" s="85" t="str">
        <f>_xlfn.IFNA(VLOOKUP(B82,'Canterbury 10'!C:J,8,0),"")</f>
        <v/>
      </c>
      <c r="J82" s="85"/>
      <c r="K82" s="85"/>
      <c r="L82" s="85"/>
      <c r="M82" s="85"/>
      <c r="N82" s="85"/>
      <c r="O82" s="87">
        <f t="shared" si="6"/>
        <v>90</v>
      </c>
      <c r="P82" s="104">
        <f>RANK(O82,O$82:O$95)</f>
        <v>3</v>
      </c>
      <c r="Q82" s="89">
        <f t="shared" si="7"/>
        <v>5</v>
      </c>
    </row>
    <row r="83" spans="1:17">
      <c r="A83" s="90" t="s">
        <v>110</v>
      </c>
      <c r="B83" s="62" t="s">
        <v>519</v>
      </c>
      <c r="C83" s="63">
        <f>_xlfn.IFNA(VLOOKUP($B83,'Mob match'!$C$2:$E$180,3,0),"")</f>
        <v>13</v>
      </c>
      <c r="D83" s="63">
        <f>_xlfn.IFNA(VLOOKUP($B83,'August parkrun'!$A$2:$H$203,8,0),"")</f>
        <v>11</v>
      </c>
      <c r="E83" s="63" t="str">
        <f>_xlfn.IFNA(VLOOKUP($B83,'Weald 10K'!$E$3:$L$74,8,0),"")</f>
        <v/>
      </c>
      <c r="F83" s="63" t="str">
        <f>_xlfn.IFNA(VLOOKUP($B83,KFLKnole!$C$2:$H$93,6,0),"")</f>
        <v/>
      </c>
      <c r="G83" s="64"/>
      <c r="H83" s="63" t="str">
        <f>_xlfn.IFNA(VLOOKUP($B83,TurkeyRun!$B$2:$J$900,9,0),"")</f>
        <v/>
      </c>
      <c r="I83" s="63" t="str">
        <f>_xlfn.IFNA(VLOOKUP(B83,'Canterbury 10'!C:J,8,0),"")</f>
        <v/>
      </c>
      <c r="J83" s="63"/>
      <c r="K83" s="63"/>
      <c r="L83" s="63"/>
      <c r="M83" s="63"/>
      <c r="N83" s="63"/>
      <c r="O83" s="65">
        <f t="shared" si="6"/>
        <v>24</v>
      </c>
      <c r="P83" s="67">
        <f t="shared" ref="P83:P95" si="8">RANK(O83,O$82:O$95)</f>
        <v>9</v>
      </c>
      <c r="Q83" s="91">
        <f t="shared" si="7"/>
        <v>2</v>
      </c>
    </row>
    <row r="84" spans="1:17">
      <c r="A84" s="90" t="s">
        <v>110</v>
      </c>
      <c r="B84" s="62" t="s">
        <v>45</v>
      </c>
      <c r="C84" s="63">
        <f>_xlfn.IFNA(VLOOKUP($B84,'Mob match'!$C$2:$E$180,3,0),"")</f>
        <v>8</v>
      </c>
      <c r="D84" s="63">
        <f>_xlfn.IFNA(VLOOKUP($B84,'August parkrun'!$A$2:$H$203,8,0),"")</f>
        <v>12</v>
      </c>
      <c r="E84" s="63">
        <f>_xlfn.IFNA(VLOOKUP($B84,'Weald 10K'!$E$3:$L$74,8,0),"")</f>
        <v>14</v>
      </c>
      <c r="F84" s="63" t="str">
        <f>_xlfn.IFNA(VLOOKUP($B84,KFLKnole!$C$2:$H$93,6,0),"")</f>
        <v/>
      </c>
      <c r="G84" s="64"/>
      <c r="H84" s="63" t="str">
        <f>_xlfn.IFNA(VLOOKUP($B84,TurkeyRun!$B$2:$J$900,9,0),"")</f>
        <v/>
      </c>
      <c r="I84" s="63" t="str">
        <f>_xlfn.IFNA(VLOOKUP(B84,'Canterbury 10'!C:J,8,0),"")</f>
        <v/>
      </c>
      <c r="J84" s="63"/>
      <c r="K84" s="63"/>
      <c r="L84" s="63"/>
      <c r="M84" s="63"/>
      <c r="N84" s="63"/>
      <c r="O84" s="65">
        <f t="shared" si="6"/>
        <v>34</v>
      </c>
      <c r="P84" s="67">
        <f t="shared" si="8"/>
        <v>7</v>
      </c>
      <c r="Q84" s="91">
        <f t="shared" si="7"/>
        <v>3</v>
      </c>
    </row>
    <row r="85" spans="1:17">
      <c r="A85" s="90" t="s">
        <v>110</v>
      </c>
      <c r="B85" s="62" t="s">
        <v>48</v>
      </c>
      <c r="C85" s="63">
        <f>_xlfn.IFNA(VLOOKUP($B85,'Mob match'!$C$2:$E$180,3,0),"")</f>
        <v>7</v>
      </c>
      <c r="D85" s="63" t="str">
        <f>_xlfn.IFNA(VLOOKUP($B85,'August parkrun'!$A$2:$H$203,8,0),"")</f>
        <v/>
      </c>
      <c r="E85" s="63" t="str">
        <f>_xlfn.IFNA(VLOOKUP($B85,'Weald 10K'!$E$3:$L$74,8,0),"")</f>
        <v/>
      </c>
      <c r="F85" s="63" t="str">
        <f>_xlfn.IFNA(VLOOKUP($B85,KFLKnole!$C$2:$H$93,6,0),"")</f>
        <v/>
      </c>
      <c r="G85" s="64"/>
      <c r="H85" s="63">
        <f>_xlfn.IFNA(VLOOKUP($B85,TurkeyRun!$B$2:$J$900,9,0),"")</f>
        <v>14</v>
      </c>
      <c r="I85" s="63" t="str">
        <f>_xlfn.IFNA(VLOOKUP(B85,'Canterbury 10'!C:J,8,0),"")</f>
        <v/>
      </c>
      <c r="J85" s="63"/>
      <c r="K85" s="63"/>
      <c r="L85" s="63"/>
      <c r="M85" s="63"/>
      <c r="N85" s="63"/>
      <c r="O85" s="65">
        <f t="shared" si="6"/>
        <v>21</v>
      </c>
      <c r="P85" s="67">
        <f t="shared" si="8"/>
        <v>10</v>
      </c>
      <c r="Q85" s="91">
        <f t="shared" si="7"/>
        <v>2</v>
      </c>
    </row>
    <row r="86" spans="1:17">
      <c r="A86" s="90" t="s">
        <v>110</v>
      </c>
      <c r="B86" s="62" t="s">
        <v>32</v>
      </c>
      <c r="C86" s="63">
        <f>_xlfn.IFNA(VLOOKUP($B86,'Mob match'!$C$2:$E$180,3,0),"")</f>
        <v>18</v>
      </c>
      <c r="D86" s="63">
        <f>_xlfn.IFNA(VLOOKUP($B86,'August parkrun'!$A$2:$H$203,8,0),"")</f>
        <v>15</v>
      </c>
      <c r="E86" s="63">
        <f>_xlfn.IFNA(VLOOKUP($B86,'Weald 10K'!$E$3:$L$74,8,0),"")</f>
        <v>15</v>
      </c>
      <c r="F86" s="63">
        <f>_xlfn.IFNA(VLOOKUP($B86,KFLKnole!$C$2:$H$93,6,0),"")</f>
        <v>12</v>
      </c>
      <c r="G86" s="64"/>
      <c r="H86" s="63">
        <f>_xlfn.IFNA(VLOOKUP($B86,TurkeyRun!$B$2:$J$900,9,0),"")</f>
        <v>15</v>
      </c>
      <c r="I86" s="63">
        <f>_xlfn.IFNA(VLOOKUP(B86,'Canterbury 10'!C:J,8,0),"")</f>
        <v>15</v>
      </c>
      <c r="J86" s="63"/>
      <c r="K86" s="63"/>
      <c r="L86" s="63"/>
      <c r="M86" s="63"/>
      <c r="N86" s="63"/>
      <c r="O86" s="65">
        <f t="shared" si="6"/>
        <v>90</v>
      </c>
      <c r="P86" s="67">
        <f t="shared" si="8"/>
        <v>3</v>
      </c>
      <c r="Q86" s="91">
        <f t="shared" si="7"/>
        <v>6</v>
      </c>
    </row>
    <row r="87" spans="1:17">
      <c r="A87" s="90" t="s">
        <v>110</v>
      </c>
      <c r="B87" s="62" t="s">
        <v>38</v>
      </c>
      <c r="C87" s="63">
        <f>_xlfn.IFNA(VLOOKUP($B87,'Mob match'!$C$2:$E$180,3,0),"")</f>
        <v>15</v>
      </c>
      <c r="D87" s="63">
        <f>_xlfn.IFNA(VLOOKUP($B87,'August parkrun'!$A$2:$H$203,8,0),"")</f>
        <v>14</v>
      </c>
      <c r="E87" s="63">
        <f>_xlfn.IFNA(VLOOKUP($B87,'Weald 10K'!$E$3:$L$74,8,0),"")</f>
        <v>16</v>
      </c>
      <c r="F87" s="63">
        <f>_xlfn.IFNA(VLOOKUP($B87,KFLKnole!$C$2:$H$93,6,0),"")</f>
        <v>15</v>
      </c>
      <c r="G87" s="64"/>
      <c r="H87" s="63">
        <f>_xlfn.IFNA(VLOOKUP($B87,TurkeyRun!$B$2:$J$900,9,0),"")</f>
        <v>16</v>
      </c>
      <c r="I87" s="63">
        <f>_xlfn.IFNA(VLOOKUP(B87,'Canterbury 10'!C:J,8,0),"")</f>
        <v>18</v>
      </c>
      <c r="J87" s="63"/>
      <c r="K87" s="63"/>
      <c r="L87" s="63"/>
      <c r="M87" s="63"/>
      <c r="N87" s="63"/>
      <c r="O87" s="65">
        <f t="shared" si="6"/>
        <v>94</v>
      </c>
      <c r="P87" s="67">
        <f t="shared" si="8"/>
        <v>2</v>
      </c>
      <c r="Q87" s="91">
        <f t="shared" si="7"/>
        <v>6</v>
      </c>
    </row>
    <row r="88" spans="1:17">
      <c r="A88" s="90" t="s">
        <v>110</v>
      </c>
      <c r="B88" s="62" t="s">
        <v>173</v>
      </c>
      <c r="C88" s="63" t="str">
        <f>_xlfn.IFNA(VLOOKUP($B88,'Mob match'!$C$2:$E$180,3,0),"")</f>
        <v/>
      </c>
      <c r="D88" s="63">
        <f>_xlfn.IFNA(VLOOKUP($B88,'August parkrun'!$A$2:$H$203,8,0),"")</f>
        <v>13</v>
      </c>
      <c r="E88" s="63" t="str">
        <f>_xlfn.IFNA(VLOOKUP($B88,'Weald 10K'!$E$3:$L$74,8,0),"")</f>
        <v/>
      </c>
      <c r="F88" s="63" t="str">
        <f>_xlfn.IFNA(VLOOKUP($B88,KFLKnole!$C$2:$H$93,6,0),"")</f>
        <v/>
      </c>
      <c r="G88" s="64"/>
      <c r="H88" s="63" t="str">
        <f>_xlfn.IFNA(VLOOKUP($B88,TurkeyRun!$B$2:$J$900,9,0),"")</f>
        <v/>
      </c>
      <c r="I88" s="63" t="str">
        <f>_xlfn.IFNA(VLOOKUP(B88,'Canterbury 10'!C:J,8,0),"")</f>
        <v/>
      </c>
      <c r="J88" s="63"/>
      <c r="K88" s="63"/>
      <c r="L88" s="63"/>
      <c r="M88" s="63"/>
      <c r="N88" s="63"/>
      <c r="O88" s="65">
        <f t="shared" si="6"/>
        <v>13</v>
      </c>
      <c r="P88" s="67">
        <f t="shared" si="8"/>
        <v>12</v>
      </c>
      <c r="Q88" s="91">
        <f t="shared" si="7"/>
        <v>1</v>
      </c>
    </row>
    <row r="89" spans="1:17">
      <c r="A89" s="90" t="s">
        <v>110</v>
      </c>
      <c r="B89" s="62" t="s">
        <v>43</v>
      </c>
      <c r="C89" s="63">
        <f>_xlfn.IFNA(VLOOKUP($B89,'Mob match'!$C$2:$E$180,3,0),"")</f>
        <v>10</v>
      </c>
      <c r="D89" s="63" t="str">
        <f>_xlfn.IFNA(VLOOKUP($B89,'August parkrun'!$A$2:$H$203,8,0),"")</f>
        <v/>
      </c>
      <c r="E89" s="63" t="str">
        <f>_xlfn.IFNA(VLOOKUP($B89,'Weald 10K'!$E$3:$L$74,8,0),"")</f>
        <v/>
      </c>
      <c r="F89" s="63" t="str">
        <f>_xlfn.IFNA(VLOOKUP($B89,KFLKnole!$C$2:$H$93,6,0),"")</f>
        <v/>
      </c>
      <c r="G89" s="64"/>
      <c r="H89" s="63" t="str">
        <f>_xlfn.IFNA(VLOOKUP($B89,TurkeyRun!$B$2:$J$900,9,0),"")</f>
        <v/>
      </c>
      <c r="I89" s="63" t="str">
        <f>_xlfn.IFNA(VLOOKUP(B89,'Canterbury 10'!C:J,8,0),"")</f>
        <v/>
      </c>
      <c r="J89" s="63"/>
      <c r="K89" s="63"/>
      <c r="L89" s="63"/>
      <c r="M89" s="63"/>
      <c r="N89" s="63"/>
      <c r="O89" s="65">
        <f t="shared" si="6"/>
        <v>10</v>
      </c>
      <c r="P89" s="67">
        <f t="shared" si="8"/>
        <v>14</v>
      </c>
      <c r="Q89" s="91">
        <f t="shared" si="7"/>
        <v>1</v>
      </c>
    </row>
    <row r="90" spans="1:17">
      <c r="A90" s="90" t="s">
        <v>110</v>
      </c>
      <c r="B90" s="62" t="s">
        <v>36</v>
      </c>
      <c r="C90" s="63">
        <f>_xlfn.IFNA(VLOOKUP($B90,'Mob match'!$C$2:$E$180,3,0),"")</f>
        <v>16</v>
      </c>
      <c r="D90" s="63" t="str">
        <f>_xlfn.IFNA(VLOOKUP($B90,'August parkrun'!$A$2:$H$203,8,0),"")</f>
        <v/>
      </c>
      <c r="E90" s="63" t="str">
        <f>_xlfn.IFNA(VLOOKUP($B90,'Weald 10K'!$E$3:$L$74,8,0),"")</f>
        <v/>
      </c>
      <c r="F90" s="63">
        <f>_xlfn.IFNA(VLOOKUP($B90,KFLKnole!$C$2:$H$93,6,0),"")</f>
        <v>13</v>
      </c>
      <c r="G90" s="64"/>
      <c r="H90" s="63" t="str">
        <f>_xlfn.IFNA(VLOOKUP($B90,TurkeyRun!$B$2:$J$900,9,0),"")</f>
        <v/>
      </c>
      <c r="I90" s="63">
        <f>_xlfn.IFNA(VLOOKUP(B90,'Canterbury 10'!C:J,8,0),"")</f>
        <v>16</v>
      </c>
      <c r="J90" s="63"/>
      <c r="K90" s="63"/>
      <c r="L90" s="63"/>
      <c r="M90" s="63"/>
      <c r="N90" s="63"/>
      <c r="O90" s="65">
        <f t="shared" si="6"/>
        <v>45</v>
      </c>
      <c r="P90" s="67">
        <f t="shared" si="8"/>
        <v>5</v>
      </c>
      <c r="Q90" s="91">
        <f t="shared" si="7"/>
        <v>3</v>
      </c>
    </row>
    <row r="91" spans="1:17">
      <c r="A91" s="90" t="s">
        <v>110</v>
      </c>
      <c r="B91" s="62" t="s">
        <v>213</v>
      </c>
      <c r="C91" s="63">
        <f>_xlfn.IFNA(VLOOKUP($B91,'Mob match'!$C$2:$E$180,3,0),"")</f>
        <v>11</v>
      </c>
      <c r="D91" s="63">
        <f>_xlfn.IFNA(VLOOKUP($B91,'August parkrun'!$A$2:$H$203,8,0),"")</f>
        <v>20</v>
      </c>
      <c r="E91" s="63">
        <f>_xlfn.IFNA(VLOOKUP($B91,'Weald 10K'!$E$3:$L$74,8,0),"")</f>
        <v>20</v>
      </c>
      <c r="F91" s="63">
        <f>_xlfn.IFNA(VLOOKUP($B91,KFLKnole!$C$2:$H$93,6,0),"")</f>
        <v>20</v>
      </c>
      <c r="G91" s="64"/>
      <c r="H91" s="63">
        <v>20</v>
      </c>
      <c r="I91" s="63">
        <f>_xlfn.IFNA(VLOOKUP(B91,'Canterbury 10'!C:J,8,0),"")</f>
        <v>20</v>
      </c>
      <c r="J91" s="63"/>
      <c r="K91" s="63"/>
      <c r="L91" s="63"/>
      <c r="M91" s="63"/>
      <c r="N91" s="63"/>
      <c r="O91" s="65">
        <f t="shared" si="6"/>
        <v>111</v>
      </c>
      <c r="P91" s="67">
        <f t="shared" si="8"/>
        <v>1</v>
      </c>
      <c r="Q91" s="91">
        <f t="shared" si="7"/>
        <v>6</v>
      </c>
    </row>
    <row r="92" spans="1:17">
      <c r="A92" s="90" t="s">
        <v>110</v>
      </c>
      <c r="B92" s="62" t="s">
        <v>152</v>
      </c>
      <c r="C92" s="63">
        <f>_xlfn.IFNA(VLOOKUP($B92,'Mob match'!$C$2:$E$180,3,0),"")</f>
        <v>12</v>
      </c>
      <c r="D92" s="63" t="str">
        <f>_xlfn.IFNA(VLOOKUP($B92,'August parkrun'!$A$2:$H$203,8,0),"")</f>
        <v/>
      </c>
      <c r="E92" s="63" t="str">
        <f>_xlfn.IFNA(VLOOKUP($B92,'Weald 10K'!$E$3:$L$74,8,0),"")</f>
        <v/>
      </c>
      <c r="F92" s="63" t="str">
        <f>_xlfn.IFNA(VLOOKUP($B92,KFLKnole!$C$2:$H$93,6,0),"")</f>
        <v/>
      </c>
      <c r="G92" s="64"/>
      <c r="H92" s="63" t="str">
        <f>_xlfn.IFNA(VLOOKUP($B92,TurkeyRun!$B$2:$J$900,9,0),"")</f>
        <v/>
      </c>
      <c r="I92" s="63" t="str">
        <f>_xlfn.IFNA(VLOOKUP(B92,'Canterbury 10'!C:J,8,0),"")</f>
        <v/>
      </c>
      <c r="J92" s="63"/>
      <c r="K92" s="63"/>
      <c r="L92" s="63"/>
      <c r="M92" s="63"/>
      <c r="N92" s="63"/>
      <c r="O92" s="65">
        <f t="shared" si="6"/>
        <v>12</v>
      </c>
      <c r="P92" s="67">
        <f t="shared" si="8"/>
        <v>13</v>
      </c>
      <c r="Q92" s="91">
        <f t="shared" si="7"/>
        <v>1</v>
      </c>
    </row>
    <row r="93" spans="1:17">
      <c r="A93" s="90" t="s">
        <v>110</v>
      </c>
      <c r="B93" s="62" t="s">
        <v>194</v>
      </c>
      <c r="C93" s="63" t="str">
        <f>_xlfn.IFNA(VLOOKUP($B93,'Mob match'!$C$2:$E$180,3,0),"")</f>
        <v/>
      </c>
      <c r="D93" s="63">
        <f>_xlfn.IFNA(VLOOKUP($B93,'August parkrun'!$A$2:$H$203,8,0),"")</f>
        <v>18</v>
      </c>
      <c r="E93" s="63" t="str">
        <f>_xlfn.IFNA(VLOOKUP($B93,'Weald 10K'!$E$3:$L$74,8,0),"")</f>
        <v/>
      </c>
      <c r="F93" s="63">
        <f>_xlfn.IFNA(VLOOKUP($B93,KFLKnole!$C$2:$H$93,6,0),"")</f>
        <v>16</v>
      </c>
      <c r="G93" s="64"/>
      <c r="H93" s="63" t="str">
        <f>_xlfn.IFNA(VLOOKUP($B93,TurkeyRun!$B$2:$J$900,9,0),"")</f>
        <v/>
      </c>
      <c r="I93" s="63" t="str">
        <f>_xlfn.IFNA(VLOOKUP(B93,'Canterbury 10'!C:J,8,0),"")</f>
        <v/>
      </c>
      <c r="J93" s="63"/>
      <c r="K93" s="63"/>
      <c r="L93" s="63"/>
      <c r="M93" s="63"/>
      <c r="N93" s="63"/>
      <c r="O93" s="65">
        <f t="shared" si="6"/>
        <v>34</v>
      </c>
      <c r="P93" s="67">
        <f t="shared" si="8"/>
        <v>7</v>
      </c>
      <c r="Q93" s="91">
        <f t="shared" si="7"/>
        <v>2</v>
      </c>
    </row>
    <row r="94" spans="1:17">
      <c r="A94" s="90" t="s">
        <v>110</v>
      </c>
      <c r="B94" s="62" t="s">
        <v>44</v>
      </c>
      <c r="C94" s="63">
        <f>_xlfn.IFNA(VLOOKUP($B94,'Mob match'!$C$2:$E$180,3,0),"")</f>
        <v>9</v>
      </c>
      <c r="D94" s="63">
        <f>_xlfn.IFNA(VLOOKUP($B94,'August parkrun'!$A$2:$H$203,8,0),"")</f>
        <v>10</v>
      </c>
      <c r="E94" s="63" t="str">
        <f>_xlfn.IFNA(VLOOKUP($B94,'Weald 10K'!$E$3:$L$74,8,0),"")</f>
        <v/>
      </c>
      <c r="F94" s="63" t="str">
        <f>_xlfn.IFNA(VLOOKUP($B94,KFLKnole!$C$2:$H$93,6,0),"")</f>
        <v/>
      </c>
      <c r="G94" s="64"/>
      <c r="H94" s="63" t="str">
        <f>_xlfn.IFNA(VLOOKUP($B94,TurkeyRun!$B$2:$J$900,9,0),"")</f>
        <v/>
      </c>
      <c r="I94" s="63" t="str">
        <f>_xlfn.IFNA(VLOOKUP(B94,'Canterbury 10'!C:J,8,0),"")</f>
        <v/>
      </c>
      <c r="J94" s="63"/>
      <c r="K94" s="63"/>
      <c r="L94" s="63"/>
      <c r="M94" s="63"/>
      <c r="N94" s="63"/>
      <c r="O94" s="65">
        <f t="shared" si="6"/>
        <v>19</v>
      </c>
      <c r="P94" s="67">
        <f t="shared" si="8"/>
        <v>11</v>
      </c>
      <c r="Q94" s="91">
        <f t="shared" si="7"/>
        <v>2</v>
      </c>
    </row>
    <row r="95" spans="1:17" ht="15.75" thickBot="1">
      <c r="A95" s="92" t="s">
        <v>110</v>
      </c>
      <c r="B95" s="93" t="s">
        <v>40</v>
      </c>
      <c r="C95" s="94">
        <f>_xlfn.IFNA(VLOOKUP($B95,'Mob match'!$C$2:$E$180,3,0),"")</f>
        <v>14</v>
      </c>
      <c r="D95" s="94">
        <f>_xlfn.IFNA(VLOOKUP($B95,'August parkrun'!$A$2:$H$203,8,0),"")</f>
        <v>9</v>
      </c>
      <c r="E95" s="94" t="str">
        <f>_xlfn.IFNA(VLOOKUP($B95,'Weald 10K'!$E$3:$L$74,8,0),"")</f>
        <v/>
      </c>
      <c r="F95" s="94">
        <f>_xlfn.IFNA(VLOOKUP($B95,KFLKnole!$C$2:$H$93,6,0),"")</f>
        <v>14</v>
      </c>
      <c r="G95" s="95"/>
      <c r="H95" s="94" t="str">
        <f>_xlfn.IFNA(VLOOKUP($B95,TurkeyRun!$B$2:$J$900,9,0),"")</f>
        <v/>
      </c>
      <c r="I95" s="94" t="str">
        <f>_xlfn.IFNA(VLOOKUP(B95,'Canterbury 10'!C:J,8,0),"")</f>
        <v/>
      </c>
      <c r="J95" s="94"/>
      <c r="K95" s="94"/>
      <c r="L95" s="94"/>
      <c r="M95" s="94"/>
      <c r="N95" s="94"/>
      <c r="O95" s="96">
        <f t="shared" si="6"/>
        <v>37</v>
      </c>
      <c r="P95" s="97">
        <f t="shared" si="8"/>
        <v>6</v>
      </c>
      <c r="Q95" s="98">
        <f t="shared" si="7"/>
        <v>3</v>
      </c>
    </row>
    <row r="96" spans="1:17">
      <c r="A96" s="99" t="s">
        <v>0</v>
      </c>
      <c r="B96" s="100" t="s">
        <v>208</v>
      </c>
      <c r="C96" s="85">
        <f>_xlfn.IFNA(VLOOKUP($B96,'Mob match'!$C$2:$E$180,3,0),"")</f>
        <v>15</v>
      </c>
      <c r="D96" s="85" t="str">
        <f>_xlfn.IFNA(VLOOKUP($B96,'August parkrun'!$A$2:$H$203,8,0),"")</f>
        <v/>
      </c>
      <c r="E96" s="85" t="str">
        <f>_xlfn.IFNA(VLOOKUP($B96,'Weald 10K'!$E$3:$L$74,8,0),"")</f>
        <v/>
      </c>
      <c r="F96" s="85" t="str">
        <f>_xlfn.IFNA(VLOOKUP($B96,KFLKnole!$C$2:$H$93,6,0),"")</f>
        <v/>
      </c>
      <c r="G96" s="86"/>
      <c r="H96" s="85">
        <f>_xlfn.IFNA(VLOOKUP($B96,TurkeyRun!$B$2:$J$900,9,0),"")</f>
        <v>9</v>
      </c>
      <c r="I96" s="85" t="str">
        <f>_xlfn.IFNA(VLOOKUP(B96,'Canterbury 10'!C:J,8,0),"")</f>
        <v/>
      </c>
      <c r="J96" s="85"/>
      <c r="K96" s="85"/>
      <c r="L96" s="85"/>
      <c r="M96" s="85"/>
      <c r="N96" s="85"/>
      <c r="O96" s="87">
        <f t="shared" si="6"/>
        <v>24</v>
      </c>
      <c r="P96" s="104">
        <f>RANK(O96,O$96:O$113)</f>
        <v>12</v>
      </c>
      <c r="Q96" s="89">
        <f t="shared" si="7"/>
        <v>2</v>
      </c>
    </row>
    <row r="97" spans="1:17">
      <c r="A97" s="101" t="s">
        <v>0</v>
      </c>
      <c r="B97" s="68" t="s">
        <v>165</v>
      </c>
      <c r="C97" s="63" t="str">
        <f>_xlfn.IFNA(VLOOKUP($B97,'Mob match'!$C$2:$E$180,3,0),"")</f>
        <v/>
      </c>
      <c r="D97" s="63">
        <f>_xlfn.IFNA(VLOOKUP($B97,'August parkrun'!$A$2:$H$203,8,0),"")</f>
        <v>12</v>
      </c>
      <c r="E97" s="63" t="str">
        <f>_xlfn.IFNA(VLOOKUP($B97,'Weald 10K'!$E$3:$L$74,8,0),"")</f>
        <v/>
      </c>
      <c r="F97" s="63" t="str">
        <f>_xlfn.IFNA(VLOOKUP($B97,KFLKnole!$C$2:$H$93,6,0),"")</f>
        <v/>
      </c>
      <c r="G97" s="64"/>
      <c r="H97" s="63" t="str">
        <f>_xlfn.IFNA(VLOOKUP($B97,TurkeyRun!$B$2:$J$900,9,0),"")</f>
        <v/>
      </c>
      <c r="I97" s="63" t="str">
        <f>_xlfn.IFNA(VLOOKUP(B97,'Canterbury 10'!C:J,8,0),"")</f>
        <v/>
      </c>
      <c r="J97" s="63"/>
      <c r="K97" s="63"/>
      <c r="L97" s="63"/>
      <c r="M97" s="63"/>
      <c r="N97" s="63"/>
      <c r="O97" s="65">
        <f t="shared" si="6"/>
        <v>12</v>
      </c>
      <c r="P97" s="67">
        <f t="shared" ref="P97:P113" si="9">RANK(O97,O$96:O$113)</f>
        <v>17</v>
      </c>
      <c r="Q97" s="91">
        <f t="shared" si="7"/>
        <v>1</v>
      </c>
    </row>
    <row r="98" spans="1:17">
      <c r="A98" s="101" t="s">
        <v>0</v>
      </c>
      <c r="B98" s="68" t="s">
        <v>207</v>
      </c>
      <c r="C98" s="63" t="str">
        <f>_xlfn.IFNA(VLOOKUP($B98,'Mob match'!$C$2:$E$180,3,0),"")</f>
        <v/>
      </c>
      <c r="D98" s="63">
        <f>_xlfn.IFNA(VLOOKUP($B98,'August parkrun'!$A$2:$H$203,8,0),"")</f>
        <v>16</v>
      </c>
      <c r="E98" s="63" t="str">
        <f>_xlfn.IFNA(VLOOKUP($B98,'Weald 10K'!$E$3:$L$74,8,0),"")</f>
        <v/>
      </c>
      <c r="F98" s="63" t="str">
        <f>_xlfn.IFNA(VLOOKUP($B98,KFLKnole!$C$2:$H$93,6,0),"")</f>
        <v/>
      </c>
      <c r="G98" s="64"/>
      <c r="H98" s="63" t="str">
        <f>_xlfn.IFNA(VLOOKUP($B98,TurkeyRun!$B$2:$J$900,9,0),"")</f>
        <v/>
      </c>
      <c r="I98" s="63" t="str">
        <f>_xlfn.IFNA(VLOOKUP(B98,'Canterbury 10'!C:J,8,0),"")</f>
        <v/>
      </c>
      <c r="J98" s="63"/>
      <c r="K98" s="63"/>
      <c r="L98" s="63"/>
      <c r="M98" s="63"/>
      <c r="N98" s="63"/>
      <c r="O98" s="65">
        <f t="shared" si="6"/>
        <v>16</v>
      </c>
      <c r="P98" s="67">
        <f t="shared" si="9"/>
        <v>15</v>
      </c>
      <c r="Q98" s="91">
        <f t="shared" si="7"/>
        <v>1</v>
      </c>
    </row>
    <row r="99" spans="1:17">
      <c r="A99" s="101" t="s">
        <v>0</v>
      </c>
      <c r="B99" s="68" t="s">
        <v>179</v>
      </c>
      <c r="C99" s="63" t="str">
        <f>_xlfn.IFNA(VLOOKUP($B99,'Mob match'!$C$2:$E$180,3,0),"")</f>
        <v/>
      </c>
      <c r="D99" s="63">
        <f>_xlfn.IFNA(VLOOKUP($B99,'August parkrun'!$A$2:$H$203,8,0),"")</f>
        <v>14</v>
      </c>
      <c r="E99" s="63" t="str">
        <f>_xlfn.IFNA(VLOOKUP($B99,'Weald 10K'!$E$3:$L$74,8,0),"")</f>
        <v/>
      </c>
      <c r="F99" s="63" t="str">
        <f>_xlfn.IFNA(VLOOKUP($B99,KFLKnole!$C$2:$H$93,6,0),"")</f>
        <v/>
      </c>
      <c r="G99" s="64"/>
      <c r="H99" s="63" t="str">
        <f>_xlfn.IFNA(VLOOKUP($B99,TurkeyRun!$B$2:$J$900,9,0),"")</f>
        <v/>
      </c>
      <c r="I99" s="63" t="str">
        <f>_xlfn.IFNA(VLOOKUP(B99,'Canterbury 10'!C:J,8,0),"")</f>
        <v/>
      </c>
      <c r="J99" s="63"/>
      <c r="K99" s="63"/>
      <c r="L99" s="63"/>
      <c r="M99" s="63"/>
      <c r="N99" s="63"/>
      <c r="O99" s="65">
        <f t="shared" si="6"/>
        <v>14</v>
      </c>
      <c r="P99" s="67">
        <f t="shared" si="9"/>
        <v>16</v>
      </c>
      <c r="Q99" s="91">
        <f t="shared" si="7"/>
        <v>1</v>
      </c>
    </row>
    <row r="100" spans="1:17">
      <c r="A100" s="101" t="s">
        <v>0</v>
      </c>
      <c r="B100" s="68" t="s">
        <v>58</v>
      </c>
      <c r="C100" s="63">
        <f>_xlfn.IFNA(VLOOKUP($B100,'Mob match'!$C$2:$E$180,3,0),"")</f>
        <v>12</v>
      </c>
      <c r="D100" s="63">
        <f>_xlfn.IFNA(VLOOKUP($B100,'August parkrun'!$A$2:$H$203,8,0),"")</f>
        <v>2</v>
      </c>
      <c r="E100" s="63" t="str">
        <f>_xlfn.IFNA(VLOOKUP($B100,'Weald 10K'!$E$3:$L$74,8,0),"")</f>
        <v/>
      </c>
      <c r="F100" s="63">
        <f>_xlfn.IFNA(VLOOKUP($B100,KFLKnole!$C$2:$H$93,6,0),"")</f>
        <v>12</v>
      </c>
      <c r="G100" s="64"/>
      <c r="H100" s="63" t="str">
        <f>_xlfn.IFNA(VLOOKUP($B100,TurkeyRun!$B$2:$J$900,9,0),"")</f>
        <v/>
      </c>
      <c r="I100" s="63">
        <f>_xlfn.IFNA(VLOOKUP(B100,'Canterbury 10'!C:J,8,0),"")</f>
        <v>11</v>
      </c>
      <c r="J100" s="63"/>
      <c r="K100" s="63"/>
      <c r="L100" s="63"/>
      <c r="M100" s="63"/>
      <c r="N100" s="63"/>
      <c r="O100" s="65">
        <f t="shared" si="6"/>
        <v>37</v>
      </c>
      <c r="P100" s="67">
        <f t="shared" si="9"/>
        <v>10</v>
      </c>
      <c r="Q100" s="91">
        <f t="shared" si="7"/>
        <v>4</v>
      </c>
    </row>
    <row r="101" spans="1:17">
      <c r="A101" s="101" t="s">
        <v>0</v>
      </c>
      <c r="B101" s="68" t="s">
        <v>164</v>
      </c>
      <c r="C101" s="63" t="str">
        <f>_xlfn.IFNA(VLOOKUP($B101,'Mob match'!$C$2:$E$180,3,0),"")</f>
        <v/>
      </c>
      <c r="D101" s="63">
        <f>_xlfn.IFNA(VLOOKUP($B101,'August parkrun'!$A$2:$H$203,8,0),"")</f>
        <v>11</v>
      </c>
      <c r="E101" s="63" t="str">
        <f>_xlfn.IFNA(VLOOKUP($B101,'Weald 10K'!$E$3:$L$74,8,0),"")</f>
        <v/>
      </c>
      <c r="F101" s="63" t="str">
        <f>_xlfn.IFNA(VLOOKUP($B101,KFLKnole!$C$2:$H$93,6,0),"")</f>
        <v/>
      </c>
      <c r="G101" s="64"/>
      <c r="H101" s="63" t="str">
        <f>_xlfn.IFNA(VLOOKUP($B101,TurkeyRun!$B$2:$J$900,9,0),"")</f>
        <v/>
      </c>
      <c r="I101" s="63" t="str">
        <f>_xlfn.IFNA(VLOOKUP(B101,'Canterbury 10'!C:J,8,0),"")</f>
        <v/>
      </c>
      <c r="J101" s="63"/>
      <c r="K101" s="63"/>
      <c r="L101" s="63"/>
      <c r="M101" s="63"/>
      <c r="N101" s="63"/>
      <c r="O101" s="65">
        <f t="shared" si="6"/>
        <v>11</v>
      </c>
      <c r="P101" s="67">
        <f t="shared" si="9"/>
        <v>18</v>
      </c>
      <c r="Q101" s="91">
        <f t="shared" si="7"/>
        <v>1</v>
      </c>
    </row>
    <row r="102" spans="1:17">
      <c r="A102" s="101" t="s">
        <v>0</v>
      </c>
      <c r="B102" s="68" t="s">
        <v>153</v>
      </c>
      <c r="C102" s="63">
        <f>_xlfn.IFNA(VLOOKUP($B102,'Mob match'!$C$2:$E$180,3,0),"")</f>
        <v>18</v>
      </c>
      <c r="D102" s="63">
        <f>_xlfn.IFNA(VLOOKUP($B102,'August parkrun'!$A$2:$H$203,8,0),"")</f>
        <v>8</v>
      </c>
      <c r="E102" s="63" t="str">
        <f>_xlfn.IFNA(VLOOKUP($B102,'Weald 10K'!$E$3:$L$74,8,0),"")</f>
        <v/>
      </c>
      <c r="F102" s="63">
        <f>_xlfn.IFNA(VLOOKUP($B102,KFLKnole!$C$2:$H$93,6,0),"")</f>
        <v>13</v>
      </c>
      <c r="G102" s="64"/>
      <c r="H102" s="63">
        <f>_xlfn.IFNA(VLOOKUP($B102,TurkeyRun!$B$2:$J$900,9,0),"")</f>
        <v>12</v>
      </c>
      <c r="I102" s="63">
        <f>_xlfn.IFNA(VLOOKUP(B102,'Canterbury 10'!C:J,8,0),"")</f>
        <v>14</v>
      </c>
      <c r="J102" s="63"/>
      <c r="K102" s="63"/>
      <c r="L102" s="63"/>
      <c r="M102" s="63"/>
      <c r="N102" s="63"/>
      <c r="O102" s="65">
        <f t="shared" si="6"/>
        <v>65</v>
      </c>
      <c r="P102" s="67">
        <f t="shared" si="9"/>
        <v>5</v>
      </c>
      <c r="Q102" s="91">
        <f t="shared" si="7"/>
        <v>5</v>
      </c>
    </row>
    <row r="103" spans="1:17">
      <c r="A103" s="101" t="s">
        <v>0</v>
      </c>
      <c r="B103" s="68" t="s">
        <v>120</v>
      </c>
      <c r="C103" s="63" t="str">
        <f>_xlfn.IFNA(VLOOKUP($B103,'Mob match'!$C$2:$E$180,3,0),"")</f>
        <v/>
      </c>
      <c r="D103" s="63">
        <f>_xlfn.IFNA(VLOOKUP($B103,'August parkrun'!$A$2:$H$203,8,0),"")</f>
        <v>3</v>
      </c>
      <c r="E103" s="63">
        <f>_xlfn.IFNA(VLOOKUP($B103,'Weald 10K'!$E$3:$L$74,8,0),"")</f>
        <v>18</v>
      </c>
      <c r="F103" s="63">
        <f>_xlfn.IFNA(VLOOKUP($B103,KFLKnole!$C$2:$H$93,6,0),"")</f>
        <v>15</v>
      </c>
      <c r="G103" s="64"/>
      <c r="H103" s="63">
        <f>_xlfn.IFNA(VLOOKUP($B103,TurkeyRun!$B$2:$J$900,9,0),"")</f>
        <v>10</v>
      </c>
      <c r="I103" s="63" t="str">
        <f>_xlfn.IFNA(VLOOKUP(B103,'Canterbury 10'!C:J,8,0),"")</f>
        <v/>
      </c>
      <c r="J103" s="63"/>
      <c r="K103" s="63"/>
      <c r="L103" s="63"/>
      <c r="M103" s="63"/>
      <c r="N103" s="63"/>
      <c r="O103" s="65">
        <f t="shared" si="6"/>
        <v>46</v>
      </c>
      <c r="P103" s="67">
        <f t="shared" si="9"/>
        <v>8</v>
      </c>
      <c r="Q103" s="91">
        <f t="shared" si="7"/>
        <v>4</v>
      </c>
    </row>
    <row r="104" spans="1:17">
      <c r="A104" s="101" t="s">
        <v>0</v>
      </c>
      <c r="B104" s="68" t="s">
        <v>42</v>
      </c>
      <c r="C104" s="63">
        <f>_xlfn.IFNA(VLOOKUP($B104,'Mob match'!$C$2:$E$180,3,0),"")</f>
        <v>20</v>
      </c>
      <c r="D104" s="63">
        <f>_xlfn.IFNA(VLOOKUP($B104,'August parkrun'!$A$2:$H$203,8,0),"")</f>
        <v>13</v>
      </c>
      <c r="E104" s="63" t="str">
        <f>_xlfn.IFNA(VLOOKUP($B104,'Weald 10K'!$E$3:$L$74,8,0),"")</f>
        <v/>
      </c>
      <c r="F104" s="63" t="str">
        <f>_xlfn.IFNA(VLOOKUP($B104,KFLKnole!$C$2:$H$93,6,0),"")</f>
        <v/>
      </c>
      <c r="G104" s="64"/>
      <c r="H104" s="63">
        <f>_xlfn.IFNA(VLOOKUP($B104,TurkeyRun!$B$2:$J$900,9,0),"")</f>
        <v>14</v>
      </c>
      <c r="I104" s="63">
        <f>_xlfn.IFNA(VLOOKUP(B104,'Canterbury 10'!C:J,8,0),"")</f>
        <v>20</v>
      </c>
      <c r="J104" s="63"/>
      <c r="K104" s="63"/>
      <c r="L104" s="63"/>
      <c r="M104" s="63"/>
      <c r="N104" s="63"/>
      <c r="O104" s="65">
        <f t="shared" si="6"/>
        <v>67</v>
      </c>
      <c r="P104" s="67">
        <f t="shared" si="9"/>
        <v>4</v>
      </c>
      <c r="Q104" s="91">
        <f t="shared" si="7"/>
        <v>4</v>
      </c>
    </row>
    <row r="105" spans="1:17">
      <c r="A105" s="101" t="s">
        <v>0</v>
      </c>
      <c r="B105" s="68" t="s">
        <v>70</v>
      </c>
      <c r="C105" s="63">
        <f>_xlfn.IFNA(VLOOKUP($B105,'Mob match'!$C$2:$E$180,3,0),"")</f>
        <v>11</v>
      </c>
      <c r="D105" s="63">
        <f>_xlfn.IFNA(VLOOKUP($B105,'August parkrun'!$A$2:$H$203,8,0),"")</f>
        <v>7</v>
      </c>
      <c r="E105" s="63" t="str">
        <f>_xlfn.IFNA(VLOOKUP($B105,'Weald 10K'!$E$3:$L$74,8,0),"")</f>
        <v/>
      </c>
      <c r="F105" s="63" t="str">
        <f>_xlfn.IFNA(VLOOKUP($B105,KFLKnole!$C$2:$H$93,6,0),"")</f>
        <v/>
      </c>
      <c r="G105" s="64"/>
      <c r="H105" s="63" t="str">
        <f>_xlfn.IFNA(VLOOKUP($B105,TurkeyRun!$B$2:$J$900,9,0),"")</f>
        <v/>
      </c>
      <c r="I105" s="63" t="str">
        <f>_xlfn.IFNA(VLOOKUP(B105,'Canterbury 10'!C:J,8,0),"")</f>
        <v/>
      </c>
      <c r="J105" s="63"/>
      <c r="K105" s="63"/>
      <c r="L105" s="63"/>
      <c r="M105" s="63"/>
      <c r="N105" s="63"/>
      <c r="O105" s="65">
        <f t="shared" si="6"/>
        <v>18</v>
      </c>
      <c r="P105" s="67">
        <f t="shared" si="9"/>
        <v>14</v>
      </c>
      <c r="Q105" s="91">
        <f t="shared" si="7"/>
        <v>2</v>
      </c>
    </row>
    <row r="106" spans="1:17">
      <c r="A106" s="101" t="s">
        <v>0</v>
      </c>
      <c r="B106" s="68" t="s">
        <v>184</v>
      </c>
      <c r="C106" s="63" t="str">
        <f>_xlfn.IFNA(VLOOKUP($B106,'Mob match'!$C$2:$E$180,3,0),"")</f>
        <v/>
      </c>
      <c r="D106" s="63">
        <f>_xlfn.IFNA(VLOOKUP($B106,'August parkrun'!$A$2:$H$203,8,0),"")</f>
        <v>18</v>
      </c>
      <c r="E106" s="63" t="str">
        <f>_xlfn.IFNA(VLOOKUP($B106,'Weald 10K'!$E$3:$L$74,8,0),"")</f>
        <v/>
      </c>
      <c r="F106" s="63" t="str">
        <f>_xlfn.IFNA(VLOOKUP($B106,KFLKnole!$C$2:$H$93,6,0),"")</f>
        <v/>
      </c>
      <c r="G106" s="64"/>
      <c r="H106" s="63">
        <f>_xlfn.IFNA(VLOOKUP($B106,TurkeyRun!$B$2:$J$900,9,0),"")</f>
        <v>20</v>
      </c>
      <c r="I106" s="63">
        <f>_xlfn.IFNA(VLOOKUP(B106,'Canterbury 10'!C:J,8,0),"")</f>
        <v>18</v>
      </c>
      <c r="J106" s="63"/>
      <c r="K106" s="63"/>
      <c r="L106" s="63"/>
      <c r="M106" s="63"/>
      <c r="N106" s="63"/>
      <c r="O106" s="65">
        <f t="shared" si="6"/>
        <v>56</v>
      </c>
      <c r="P106" s="67">
        <f t="shared" si="9"/>
        <v>6</v>
      </c>
      <c r="Q106" s="91">
        <f t="shared" si="7"/>
        <v>3</v>
      </c>
    </row>
    <row r="107" spans="1:17">
      <c r="A107" s="101" t="s">
        <v>0</v>
      </c>
      <c r="B107" s="68" t="s">
        <v>186</v>
      </c>
      <c r="C107" s="63" t="str">
        <f>_xlfn.IFNA(VLOOKUP($B107,'Mob match'!$C$2:$E$180,3,0),"")</f>
        <v/>
      </c>
      <c r="D107" s="63">
        <f>_xlfn.IFNA(VLOOKUP($B107,'August parkrun'!$A$2:$H$203,8,0),"")</f>
        <v>6</v>
      </c>
      <c r="E107" s="63" t="str">
        <f>_xlfn.IFNA(VLOOKUP($B107,'Weald 10K'!$E$3:$L$74,8,0),"")</f>
        <v/>
      </c>
      <c r="F107" s="63">
        <f>_xlfn.IFNA(VLOOKUP($B107,KFLKnole!$C$2:$H$93,6,0),"")</f>
        <v>11</v>
      </c>
      <c r="G107" s="64"/>
      <c r="H107" s="63">
        <f>_xlfn.IFNA(VLOOKUP($B107,TurkeyRun!$B$2:$J$900,9,0),"")</f>
        <v>11</v>
      </c>
      <c r="I107" s="63">
        <f>_xlfn.IFNA(VLOOKUP(B107,'Canterbury 10'!C:J,8,0),"")</f>
        <v>13</v>
      </c>
      <c r="J107" s="63"/>
      <c r="K107" s="63"/>
      <c r="L107" s="63"/>
      <c r="M107" s="63"/>
      <c r="N107" s="63"/>
      <c r="O107" s="65">
        <f t="shared" si="6"/>
        <v>41</v>
      </c>
      <c r="P107" s="67">
        <f t="shared" si="9"/>
        <v>9</v>
      </c>
      <c r="Q107" s="91">
        <f t="shared" si="7"/>
        <v>4</v>
      </c>
    </row>
    <row r="108" spans="1:17">
      <c r="A108" s="101" t="s">
        <v>0</v>
      </c>
      <c r="B108" s="68" t="s">
        <v>52</v>
      </c>
      <c r="C108" s="63">
        <f>_xlfn.IFNA(VLOOKUP($B108,'Mob match'!$C$2:$E$180,3,0),"")</f>
        <v>13</v>
      </c>
      <c r="D108" s="63">
        <f>_xlfn.IFNA(VLOOKUP($B108,'August parkrun'!$A$2:$H$203,8,0),"")</f>
        <v>15</v>
      </c>
      <c r="E108" s="63" t="str">
        <f>_xlfn.IFNA(VLOOKUP($B108,'Weald 10K'!$E$3:$L$74,8,0),"")</f>
        <v/>
      </c>
      <c r="F108" s="63">
        <f>_xlfn.IFNA(VLOOKUP($B108,KFLKnole!$C$2:$H$93,6,0),"")</f>
        <v>16</v>
      </c>
      <c r="G108" s="64"/>
      <c r="H108" s="63">
        <f>_xlfn.IFNA(VLOOKUP($B108,TurkeyRun!$B$2:$J$900,9,0),"")</f>
        <v>13</v>
      </c>
      <c r="I108" s="63">
        <f>_xlfn.IFNA(VLOOKUP(B108,'Canterbury 10'!C:J,8,0),"")</f>
        <v>15</v>
      </c>
      <c r="J108" s="63"/>
      <c r="K108" s="63"/>
      <c r="L108" s="63"/>
      <c r="M108" s="63"/>
      <c r="N108" s="63"/>
      <c r="O108" s="65">
        <f t="shared" si="6"/>
        <v>72</v>
      </c>
      <c r="P108" s="67">
        <f t="shared" si="9"/>
        <v>3</v>
      </c>
      <c r="Q108" s="91">
        <f t="shared" si="7"/>
        <v>5</v>
      </c>
    </row>
    <row r="109" spans="1:17">
      <c r="A109" s="101" t="s">
        <v>0</v>
      </c>
      <c r="B109" s="68" t="s">
        <v>47</v>
      </c>
      <c r="C109" s="63">
        <f>_xlfn.IFNA(VLOOKUP($B109,'Mob match'!$C$2:$E$180,3,0),"")</f>
        <v>15</v>
      </c>
      <c r="D109" s="63">
        <f>_xlfn.IFNA(VLOOKUP($B109,'August parkrun'!$A$2:$H$203,8,0),"")</f>
        <v>10</v>
      </c>
      <c r="E109" s="63">
        <f>_xlfn.IFNA(VLOOKUP($B109,'Weald 10K'!$E$3:$L$74,8,0),"")</f>
        <v>20</v>
      </c>
      <c r="F109" s="63">
        <f>_xlfn.IFNA(VLOOKUP($B109,KFLKnole!$C$2:$H$93,6,0),"")</f>
        <v>14</v>
      </c>
      <c r="G109" s="64"/>
      <c r="H109" s="63">
        <f>_xlfn.IFNA(VLOOKUP($B109,TurkeyRun!$B$2:$J$900,9,0),"")</f>
        <v>16</v>
      </c>
      <c r="I109" s="63">
        <f>_xlfn.IFNA(VLOOKUP(B109,'Canterbury 10'!C:J,8,0),"")</f>
        <v>12</v>
      </c>
      <c r="J109" s="63"/>
      <c r="K109" s="63"/>
      <c r="L109" s="63"/>
      <c r="M109" s="63"/>
      <c r="N109" s="63"/>
      <c r="O109" s="65">
        <f t="shared" si="6"/>
        <v>87</v>
      </c>
      <c r="P109" s="67">
        <f t="shared" si="9"/>
        <v>2</v>
      </c>
      <c r="Q109" s="91">
        <f t="shared" si="7"/>
        <v>6</v>
      </c>
    </row>
    <row r="110" spans="1:17">
      <c r="A110" s="101" t="s">
        <v>0</v>
      </c>
      <c r="B110" s="68" t="s">
        <v>211</v>
      </c>
      <c r="C110" s="63" t="str">
        <f>_xlfn.IFNA(VLOOKUP($B110,'Mob match'!$C$2:$E$180,3,0),"")</f>
        <v/>
      </c>
      <c r="D110" s="63">
        <f>_xlfn.IFNA(VLOOKUP($B110,'August parkrun'!$A$2:$H$203,8,0),"")</f>
        <v>20</v>
      </c>
      <c r="E110" s="63" t="str">
        <f>_xlfn.IFNA(VLOOKUP($B110,'Weald 10K'!$E$3:$L$74,8,0),"")</f>
        <v/>
      </c>
      <c r="F110" s="63">
        <f>_xlfn.IFNA(VLOOKUP($B110,KFLKnole!$C$2:$H$93,6,0),"")</f>
        <v>20</v>
      </c>
      <c r="G110" s="64"/>
      <c r="H110" s="63" t="str">
        <f>_xlfn.IFNA(VLOOKUP($B110,TurkeyRun!$B$2:$J$900,9,0),"")</f>
        <v/>
      </c>
      <c r="I110" s="63">
        <f>_xlfn.IFNA(VLOOKUP(B110,'Canterbury 10'!C:J,8,0),"")</f>
        <v>10</v>
      </c>
      <c r="J110" s="63"/>
      <c r="K110" s="63"/>
      <c r="L110" s="63"/>
      <c r="M110" s="63"/>
      <c r="N110" s="63"/>
      <c r="O110" s="65">
        <f t="shared" si="6"/>
        <v>50</v>
      </c>
      <c r="P110" s="67">
        <f t="shared" si="9"/>
        <v>7</v>
      </c>
      <c r="Q110" s="91">
        <f t="shared" si="7"/>
        <v>3</v>
      </c>
    </row>
    <row r="111" spans="1:17">
      <c r="A111" s="101" t="s">
        <v>0</v>
      </c>
      <c r="B111" s="68" t="s">
        <v>51</v>
      </c>
      <c r="C111" s="63">
        <f>_xlfn.IFNA(VLOOKUP($B111,'Mob match'!$C$2:$E$180,3,0),"")</f>
        <v>14</v>
      </c>
      <c r="D111" s="63">
        <f>_xlfn.IFNA(VLOOKUP($B111,'August parkrun'!$A$2:$H$203,8,0),"")</f>
        <v>5</v>
      </c>
      <c r="E111" s="63">
        <f>_xlfn.IFNA(VLOOKUP($B111,'Weald 10K'!$E$3:$L$74,8,0),"")</f>
        <v>15</v>
      </c>
      <c r="F111" s="63" t="str">
        <f>_xlfn.IFNA(VLOOKUP($B111,KFLKnole!$C$2:$H$93,6,0),"")</f>
        <v/>
      </c>
      <c r="G111" s="64"/>
      <c r="H111" s="63" t="str">
        <f>_xlfn.IFNA(VLOOKUP($B111,TurkeyRun!$B$2:$J$900,9,0),"")</f>
        <v/>
      </c>
      <c r="I111" s="63" t="str">
        <f>_xlfn.IFNA(VLOOKUP(B111,'Canterbury 10'!C:J,8,0),"")</f>
        <v/>
      </c>
      <c r="J111" s="63"/>
      <c r="K111" s="63"/>
      <c r="L111" s="63"/>
      <c r="M111" s="63"/>
      <c r="N111" s="63"/>
      <c r="O111" s="65">
        <f t="shared" si="6"/>
        <v>34</v>
      </c>
      <c r="P111" s="67">
        <f t="shared" si="9"/>
        <v>11</v>
      </c>
      <c r="Q111" s="91">
        <f t="shared" si="7"/>
        <v>3</v>
      </c>
    </row>
    <row r="112" spans="1:17">
      <c r="A112" s="101" t="s">
        <v>0</v>
      </c>
      <c r="B112" s="68" t="s">
        <v>46</v>
      </c>
      <c r="C112" s="63">
        <f>_xlfn.IFNA(VLOOKUP($B112,'Mob match'!$C$2:$E$180,3,0),"")</f>
        <v>16</v>
      </c>
      <c r="D112" s="63">
        <f>_xlfn.IFNA(VLOOKUP($B112,'August parkrun'!$A$2:$H$203,8,0),"")</f>
        <v>9</v>
      </c>
      <c r="E112" s="63">
        <f>_xlfn.IFNA(VLOOKUP($B112,'Weald 10K'!$E$3:$L$74,8,0),"")</f>
        <v>16</v>
      </c>
      <c r="F112" s="63">
        <f>_xlfn.IFNA(VLOOKUP($B112,KFLKnole!$C$2:$H$93,6,0),"")</f>
        <v>18</v>
      </c>
      <c r="G112" s="64"/>
      <c r="H112" s="63">
        <f>_xlfn.IFNA(VLOOKUP($B112,TurkeyRun!$B$2:$J$900,9,0),"")</f>
        <v>18</v>
      </c>
      <c r="I112" s="63">
        <f>_xlfn.IFNA(VLOOKUP(B112,'Canterbury 10'!C:J,8,0),"")</f>
        <v>16</v>
      </c>
      <c r="J112" s="63"/>
      <c r="K112" s="63"/>
      <c r="L112" s="63"/>
      <c r="M112" s="63"/>
      <c r="N112" s="63"/>
      <c r="O112" s="65">
        <f t="shared" si="6"/>
        <v>93</v>
      </c>
      <c r="P112" s="67">
        <f t="shared" si="9"/>
        <v>1</v>
      </c>
      <c r="Q112" s="91">
        <f t="shared" si="7"/>
        <v>6</v>
      </c>
    </row>
    <row r="113" spans="1:17" ht="15.75" thickBot="1">
      <c r="A113" s="102" t="s">
        <v>0</v>
      </c>
      <c r="B113" s="103" t="s">
        <v>119</v>
      </c>
      <c r="C113" s="94" t="str">
        <f>_xlfn.IFNA(VLOOKUP($B113,'Mob match'!$C$2:$E$180,3,0),"")</f>
        <v/>
      </c>
      <c r="D113" s="94">
        <f>_xlfn.IFNA(VLOOKUP($B113,'August parkrun'!$A$2:$H$203,8,0),"")</f>
        <v>4</v>
      </c>
      <c r="E113" s="94" t="str">
        <f>_xlfn.IFNA(VLOOKUP($B113,'Weald 10K'!$E$3:$L$74,8,0),"")</f>
        <v/>
      </c>
      <c r="F113" s="94" t="str">
        <f>_xlfn.IFNA(VLOOKUP($B113,KFLKnole!$C$2:$H$93,6,0),"")</f>
        <v/>
      </c>
      <c r="G113" s="95"/>
      <c r="H113" s="94">
        <f>_xlfn.IFNA(VLOOKUP($B113,TurkeyRun!$B$2:$J$900,9,0),"")</f>
        <v>15</v>
      </c>
      <c r="I113" s="94" t="str">
        <f>_xlfn.IFNA(VLOOKUP(B113,'Canterbury 10'!C:J,8,0),"")</f>
        <v/>
      </c>
      <c r="J113" s="94"/>
      <c r="K113" s="94"/>
      <c r="L113" s="94"/>
      <c r="M113" s="94"/>
      <c r="N113" s="94"/>
      <c r="O113" s="96">
        <f t="shared" si="6"/>
        <v>19</v>
      </c>
      <c r="P113" s="97">
        <f t="shared" si="9"/>
        <v>13</v>
      </c>
      <c r="Q113" s="98">
        <f t="shared" si="7"/>
        <v>2</v>
      </c>
    </row>
    <row r="114" spans="1:17">
      <c r="A114" s="83" t="s">
        <v>111</v>
      </c>
      <c r="B114" s="84" t="s">
        <v>166</v>
      </c>
      <c r="C114" s="85" t="str">
        <f>_xlfn.IFNA(VLOOKUP($B114,'Mob match'!$C$2:$E$180,3,0),"")</f>
        <v/>
      </c>
      <c r="D114" s="85">
        <f>_xlfn.IFNA(VLOOKUP($B114,'August parkrun'!$A$2:$H$203,8,0),"")</f>
        <v>9</v>
      </c>
      <c r="E114" s="85" t="str">
        <f>_xlfn.IFNA(VLOOKUP($B114,'Weald 10K'!$E$3:$L$74,8,0),"")</f>
        <v/>
      </c>
      <c r="F114" s="85" t="str">
        <f>_xlfn.IFNA(VLOOKUP($B114,KFLKnole!$C$2:$H$93,6,0),"")</f>
        <v/>
      </c>
      <c r="G114" s="86"/>
      <c r="H114" s="85" t="str">
        <f>_xlfn.IFNA(VLOOKUP($B114,TurkeyRun!$B$2:$J$900,9,0),"")</f>
        <v/>
      </c>
      <c r="I114" s="85" t="str">
        <f>_xlfn.IFNA(VLOOKUP(B114,'Canterbury 10'!C:J,8,0),"")</f>
        <v/>
      </c>
      <c r="J114" s="85"/>
      <c r="K114" s="85"/>
      <c r="L114" s="85"/>
      <c r="M114" s="85"/>
      <c r="N114" s="85"/>
      <c r="O114" s="87">
        <f t="shared" si="6"/>
        <v>9</v>
      </c>
      <c r="P114" s="104">
        <f>RANK(O114,O$114:O$132)</f>
        <v>17</v>
      </c>
      <c r="Q114" s="89">
        <f t="shared" si="7"/>
        <v>1</v>
      </c>
    </row>
    <row r="115" spans="1:17">
      <c r="A115" s="90" t="s">
        <v>111</v>
      </c>
      <c r="B115" s="62" t="s">
        <v>71</v>
      </c>
      <c r="C115" s="63">
        <f>_xlfn.IFNA(VLOOKUP($B115,'Mob match'!$C$2:$E$180,3,0),"")</f>
        <v>6</v>
      </c>
      <c r="D115" s="63">
        <f>_xlfn.IFNA(VLOOKUP($B115,'August parkrun'!$A$2:$H$203,8,0),"")</f>
        <v>4</v>
      </c>
      <c r="E115" s="63" t="str">
        <f>_xlfn.IFNA(VLOOKUP($B115,'Weald 10K'!$E$3:$L$74,8,0),"")</f>
        <v/>
      </c>
      <c r="F115" s="63">
        <f>_xlfn.IFNA(VLOOKUP($B115,KFLKnole!$C$2:$H$93,6,0),"")</f>
        <v>9</v>
      </c>
      <c r="G115" s="64"/>
      <c r="H115" s="63" t="str">
        <f>_xlfn.IFNA(VLOOKUP($B115,TurkeyRun!$B$2:$J$900,9,0),"")</f>
        <v/>
      </c>
      <c r="I115" s="63" t="str">
        <f>_xlfn.IFNA(VLOOKUP(B115,'Canterbury 10'!C:J,8,0),"")</f>
        <v/>
      </c>
      <c r="J115" s="63"/>
      <c r="K115" s="63"/>
      <c r="L115" s="63"/>
      <c r="M115" s="63"/>
      <c r="N115" s="63"/>
      <c r="O115" s="65">
        <f t="shared" si="6"/>
        <v>19</v>
      </c>
      <c r="P115" s="67">
        <f t="shared" ref="P115:P132" si="10">RANK(O115,O$114:O$132)</f>
        <v>15</v>
      </c>
      <c r="Q115" s="91">
        <f t="shared" si="7"/>
        <v>3</v>
      </c>
    </row>
    <row r="116" spans="1:17">
      <c r="A116" s="90" t="s">
        <v>111</v>
      </c>
      <c r="B116" s="62" t="s">
        <v>84</v>
      </c>
      <c r="C116" s="63">
        <f>_xlfn.IFNA(VLOOKUP($B116,'Mob match'!$C$2:$E$180,3,0),"")</f>
        <v>5</v>
      </c>
      <c r="D116" s="63">
        <f>_xlfn.IFNA(VLOOKUP($B116,'August parkrun'!$A$2:$H$203,8,0),"")</f>
        <v>3</v>
      </c>
      <c r="E116" s="63" t="str">
        <f>_xlfn.IFNA(VLOOKUP($B116,'Weald 10K'!$E$3:$L$74,8,0),"")</f>
        <v/>
      </c>
      <c r="F116" s="63" t="str">
        <f>_xlfn.IFNA(VLOOKUP($B116,KFLKnole!$C$2:$H$93,6,0),"")</f>
        <v/>
      </c>
      <c r="G116" s="64"/>
      <c r="H116" s="63" t="str">
        <f>_xlfn.IFNA(VLOOKUP($B116,TurkeyRun!$B$2:$J$900,9,0),"")</f>
        <v/>
      </c>
      <c r="I116" s="63" t="str">
        <f>_xlfn.IFNA(VLOOKUP(B116,'Canterbury 10'!C:J,8,0),"")</f>
        <v/>
      </c>
      <c r="J116" s="63"/>
      <c r="K116" s="63"/>
      <c r="L116" s="63"/>
      <c r="M116" s="63"/>
      <c r="N116" s="63"/>
      <c r="O116" s="65">
        <f t="shared" si="6"/>
        <v>8</v>
      </c>
      <c r="P116" s="67">
        <f t="shared" si="10"/>
        <v>18</v>
      </c>
      <c r="Q116" s="91">
        <f t="shared" si="7"/>
        <v>2</v>
      </c>
    </row>
    <row r="117" spans="1:17">
      <c r="A117" s="90" t="s">
        <v>111</v>
      </c>
      <c r="B117" s="62" t="s">
        <v>150</v>
      </c>
      <c r="C117" s="63">
        <f>_xlfn.IFNA(VLOOKUP($B117,'Mob match'!$C$2:$E$180,3,0),"")</f>
        <v>8</v>
      </c>
      <c r="D117" s="63">
        <f>_xlfn.IFNA(VLOOKUP($B117,'August parkrun'!$A$2:$H$203,8,0),"")</f>
        <v>18</v>
      </c>
      <c r="E117" s="63">
        <f>_xlfn.IFNA(VLOOKUP($B117,'Weald 10K'!$E$3:$L$74,8,0),"")</f>
        <v>10</v>
      </c>
      <c r="F117" s="63">
        <f>_xlfn.IFNA(VLOOKUP($B117,KFLKnole!$C$2:$H$93,6,0),"")</f>
        <v>11</v>
      </c>
      <c r="G117" s="64"/>
      <c r="H117" s="63">
        <f>_xlfn.IFNA(VLOOKUP($B117,TurkeyRun!$B$2:$J$900,9,0),"")</f>
        <v>11</v>
      </c>
      <c r="I117" s="63">
        <f>_xlfn.IFNA(VLOOKUP(B117,'Canterbury 10'!C:J,8,0),"")</f>
        <v>12</v>
      </c>
      <c r="J117" s="63"/>
      <c r="K117" s="63"/>
      <c r="L117" s="63"/>
      <c r="M117" s="63"/>
      <c r="N117" s="63"/>
      <c r="O117" s="65">
        <f t="shared" si="6"/>
        <v>70</v>
      </c>
      <c r="P117" s="67">
        <f t="shared" si="10"/>
        <v>5</v>
      </c>
      <c r="Q117" s="91">
        <f t="shared" si="7"/>
        <v>6</v>
      </c>
    </row>
    <row r="118" spans="1:17">
      <c r="A118" s="90" t="s">
        <v>111</v>
      </c>
      <c r="B118" s="62" t="s">
        <v>149</v>
      </c>
      <c r="C118" s="63">
        <f>_xlfn.IFNA(VLOOKUP($B118,'Mob match'!$C$2:$E$180,3,0),"")</f>
        <v>18</v>
      </c>
      <c r="D118" s="63">
        <f>_xlfn.IFNA(VLOOKUP($B118,'August parkrun'!$A$2:$H$203,8,0),"")</f>
        <v>12</v>
      </c>
      <c r="E118" s="63">
        <f>_xlfn.IFNA(VLOOKUP($B118,'Weald 10K'!$E$3:$L$74,8,0),"")</f>
        <v>18</v>
      </c>
      <c r="F118" s="63">
        <f>_xlfn.IFNA(VLOOKUP($B118,KFLKnole!$C$2:$H$93,6,0),"")</f>
        <v>15</v>
      </c>
      <c r="G118" s="64"/>
      <c r="H118" s="63">
        <f>_xlfn.IFNA(VLOOKUP($B118,TurkeyRun!$B$2:$J$900,9,0),"")</f>
        <v>18</v>
      </c>
      <c r="I118" s="63">
        <f>_xlfn.IFNA(VLOOKUP(B118,'Canterbury 10'!C:J,8,0),"")</f>
        <v>18</v>
      </c>
      <c r="J118" s="63"/>
      <c r="K118" s="63"/>
      <c r="L118" s="63"/>
      <c r="M118" s="63"/>
      <c r="N118" s="63"/>
      <c r="O118" s="65">
        <f t="shared" si="6"/>
        <v>99</v>
      </c>
      <c r="P118" s="67">
        <f t="shared" si="10"/>
        <v>2</v>
      </c>
      <c r="Q118" s="91">
        <f t="shared" si="7"/>
        <v>6</v>
      </c>
    </row>
    <row r="119" spans="1:17">
      <c r="A119" s="90" t="s">
        <v>111</v>
      </c>
      <c r="B119" s="62" t="s">
        <v>66</v>
      </c>
      <c r="C119" s="63">
        <f>_xlfn.IFNA(VLOOKUP($B119,'Mob match'!$C$2:$E$180,3,0),"")</f>
        <v>7</v>
      </c>
      <c r="D119" s="63">
        <f>_xlfn.IFNA(VLOOKUP($B119,'August parkrun'!$A$2:$H$203,8,0),"")</f>
        <v>11</v>
      </c>
      <c r="E119" s="63">
        <f>_xlfn.IFNA(VLOOKUP($B119,'Weald 10K'!$E$3:$L$74,8,0),"")</f>
        <v>14</v>
      </c>
      <c r="F119" s="63">
        <f>_xlfn.IFNA(VLOOKUP($B119,KFLKnole!$C$2:$H$93,6,0),"")</f>
        <v>12</v>
      </c>
      <c r="G119" s="64"/>
      <c r="H119" s="63">
        <f>_xlfn.IFNA(VLOOKUP($B119,TurkeyRun!$B$2:$J$900,9,0),"")</f>
        <v>13</v>
      </c>
      <c r="I119" s="63">
        <f>_xlfn.IFNA(VLOOKUP(B119,'Canterbury 10'!C:J,8,0),"")</f>
        <v>11</v>
      </c>
      <c r="J119" s="63"/>
      <c r="K119" s="63"/>
      <c r="L119" s="63"/>
      <c r="M119" s="63"/>
      <c r="N119" s="63"/>
      <c r="O119" s="65">
        <f t="shared" si="6"/>
        <v>68</v>
      </c>
      <c r="P119" s="67">
        <f t="shared" si="10"/>
        <v>6</v>
      </c>
      <c r="Q119" s="91">
        <f t="shared" si="7"/>
        <v>6</v>
      </c>
    </row>
    <row r="120" spans="1:17">
      <c r="A120" s="90" t="s">
        <v>111</v>
      </c>
      <c r="B120" s="62" t="s">
        <v>57</v>
      </c>
      <c r="C120" s="63">
        <f>_xlfn.IFNA(VLOOKUP($B120,'Mob match'!$C$2:$E$180,3,0),"")</f>
        <v>12</v>
      </c>
      <c r="D120" s="63">
        <f>_xlfn.IFNA(VLOOKUP($B120,'August parkrun'!$A$2:$H$203,8,0),"")</f>
        <v>13</v>
      </c>
      <c r="E120" s="63" t="str">
        <f>_xlfn.IFNA(VLOOKUP($B120,'Weald 10K'!$E$3:$L$74,8,0),"")</f>
        <v/>
      </c>
      <c r="F120" s="63" t="str">
        <f>_xlfn.IFNA(VLOOKUP($B120,KFLKnole!$C$2:$H$93,6,0),"")</f>
        <v/>
      </c>
      <c r="G120" s="64"/>
      <c r="H120" s="63" t="str">
        <f>_xlfn.IFNA(VLOOKUP($B120,TurkeyRun!$B$2:$J$900,9,0),"")</f>
        <v/>
      </c>
      <c r="I120" s="63" t="str">
        <f>_xlfn.IFNA(VLOOKUP(B120,'Canterbury 10'!C:J,8,0),"")</f>
        <v/>
      </c>
      <c r="J120" s="63"/>
      <c r="K120" s="63"/>
      <c r="L120" s="63"/>
      <c r="M120" s="63"/>
      <c r="N120" s="63"/>
      <c r="O120" s="65">
        <f t="shared" si="6"/>
        <v>25</v>
      </c>
      <c r="P120" s="67">
        <f t="shared" si="10"/>
        <v>13</v>
      </c>
      <c r="Q120" s="91">
        <f t="shared" si="7"/>
        <v>2</v>
      </c>
    </row>
    <row r="121" spans="1:17">
      <c r="A121" s="90" t="s">
        <v>111</v>
      </c>
      <c r="B121" s="62" t="s">
        <v>597</v>
      </c>
      <c r="C121" s="63">
        <f>_xlfn.IFNA(VLOOKUP($B121,'Mob match'!$C$2:$E$180,3,0),"")</f>
        <v>15</v>
      </c>
      <c r="D121" s="63">
        <f>_xlfn.IFNA(VLOOKUP($B121,'August parkrun'!$A$2:$H$203,8,0),"")</f>
        <v>15</v>
      </c>
      <c r="E121" s="63">
        <f>_xlfn.IFNA(VLOOKUP($B121,'Weald 10K'!$E$3:$L$74,8,0),"")</f>
        <v>20</v>
      </c>
      <c r="F121" s="63">
        <f>_xlfn.IFNA(VLOOKUP($B121,KFLKnole!$C$2:$H$93,6,0),"")</f>
        <v>16</v>
      </c>
      <c r="G121" s="64"/>
      <c r="H121" s="63">
        <f>_xlfn.IFNA(VLOOKUP($B121,TurkeyRun!$B$2:$J$900,9,0),"")</f>
        <v>20</v>
      </c>
      <c r="I121" s="63">
        <f>_xlfn.IFNA(VLOOKUP(B121,'Canterbury 10'!C:J,8,0),"")</f>
        <v>20</v>
      </c>
      <c r="J121" s="63"/>
      <c r="K121" s="63"/>
      <c r="L121" s="63"/>
      <c r="M121" s="63"/>
      <c r="N121" s="63"/>
      <c r="O121" s="65">
        <f t="shared" si="6"/>
        <v>106</v>
      </c>
      <c r="P121" s="67">
        <f t="shared" si="10"/>
        <v>1</v>
      </c>
      <c r="Q121" s="91">
        <f t="shared" si="7"/>
        <v>6</v>
      </c>
    </row>
    <row r="122" spans="1:17">
      <c r="A122" s="90" t="s">
        <v>111</v>
      </c>
      <c r="B122" s="62" t="s">
        <v>62</v>
      </c>
      <c r="C122" s="63">
        <f>_xlfn.IFNA(VLOOKUP($B122,'Mob match'!$C$2:$E$180,3,0),"")</f>
        <v>9</v>
      </c>
      <c r="D122" s="63">
        <f>_xlfn.IFNA(VLOOKUP($B122,'August parkrun'!$A$2:$H$203,8,0),"")</f>
        <v>20</v>
      </c>
      <c r="E122" s="63">
        <f>_xlfn.IFNA(VLOOKUP($B122,'Weald 10K'!$E$3:$L$74,8,0),"")</f>
        <v>15</v>
      </c>
      <c r="F122" s="63">
        <f>_xlfn.IFNA(VLOOKUP($B122,KFLKnole!$C$2:$H$93,6,0),"")</f>
        <v>20</v>
      </c>
      <c r="G122" s="64"/>
      <c r="H122" s="63">
        <f>_xlfn.IFNA(VLOOKUP($B122,TurkeyRun!$B$2:$J$900,9,0),"")</f>
        <v>14</v>
      </c>
      <c r="I122" s="63" t="str">
        <f>_xlfn.IFNA(VLOOKUP(B122,'Canterbury 10'!C:J,8,0),"")</f>
        <v/>
      </c>
      <c r="J122" s="63"/>
      <c r="K122" s="63"/>
      <c r="L122" s="63"/>
      <c r="M122" s="63"/>
      <c r="N122" s="63"/>
      <c r="O122" s="65">
        <f t="shared" si="6"/>
        <v>78</v>
      </c>
      <c r="P122" s="67">
        <f t="shared" si="10"/>
        <v>4</v>
      </c>
      <c r="Q122" s="91">
        <f t="shared" si="7"/>
        <v>5</v>
      </c>
    </row>
    <row r="123" spans="1:17">
      <c r="A123" s="90" t="s">
        <v>111</v>
      </c>
      <c r="B123" s="62" t="s">
        <v>53</v>
      </c>
      <c r="C123" s="63">
        <f>_xlfn.IFNA(VLOOKUP($B123,'Mob match'!$C$2:$E$180,3,0),"")</f>
        <v>16</v>
      </c>
      <c r="D123" s="63">
        <f>_xlfn.IFNA(VLOOKUP($B123,'August parkrun'!$A$2:$H$203,8,0),"")</f>
        <v>8</v>
      </c>
      <c r="E123" s="63" t="str">
        <f>_xlfn.IFNA(VLOOKUP($B123,'Weald 10K'!$E$3:$L$74,8,0),"")</f>
        <v/>
      </c>
      <c r="F123" s="63" t="str">
        <f>_xlfn.IFNA(VLOOKUP($B123,KFLKnole!$C$2:$H$93,6,0),"")</f>
        <v/>
      </c>
      <c r="G123" s="64"/>
      <c r="H123" s="63" t="str">
        <f>_xlfn.IFNA(VLOOKUP($B123,TurkeyRun!$B$2:$J$900,9,0),"")</f>
        <v/>
      </c>
      <c r="I123" s="63" t="str">
        <f>_xlfn.IFNA(VLOOKUP(B123,'Canterbury 10'!C:J,8,0),"")</f>
        <v/>
      </c>
      <c r="J123" s="63"/>
      <c r="K123" s="63"/>
      <c r="L123" s="63"/>
      <c r="M123" s="63"/>
      <c r="N123" s="63"/>
      <c r="O123" s="65">
        <f t="shared" si="6"/>
        <v>24</v>
      </c>
      <c r="P123" s="67">
        <f t="shared" si="10"/>
        <v>14</v>
      </c>
      <c r="Q123" s="91">
        <f t="shared" si="7"/>
        <v>2</v>
      </c>
    </row>
    <row r="124" spans="1:17">
      <c r="A124" s="90" t="s">
        <v>111</v>
      </c>
      <c r="B124" s="62" t="s">
        <v>169</v>
      </c>
      <c r="C124" s="63" t="str">
        <f>_xlfn.IFNA(VLOOKUP($B124,'Mob match'!$C$2:$E$180,3,0),"")</f>
        <v/>
      </c>
      <c r="D124" s="63">
        <f>_xlfn.IFNA(VLOOKUP($B124,'August parkrun'!$A$2:$H$203,8,0),"")</f>
        <v>7</v>
      </c>
      <c r="E124" s="63" t="str">
        <f>_xlfn.IFNA(VLOOKUP($B124,'Weald 10K'!$E$3:$L$74,8,0),"")</f>
        <v/>
      </c>
      <c r="F124" s="63" t="str">
        <f>_xlfn.IFNA(VLOOKUP($B124,KFLKnole!$C$2:$H$93,6,0),"")</f>
        <v/>
      </c>
      <c r="G124" s="64"/>
      <c r="H124" s="63" t="str">
        <f>_xlfn.IFNA(VLOOKUP($B124,TurkeyRun!$B$2:$J$900,9,0),"")</f>
        <v/>
      </c>
      <c r="I124" s="63" t="str">
        <f>_xlfn.IFNA(VLOOKUP(B124,'Canterbury 10'!C:J,8,0),"")</f>
        <v/>
      </c>
      <c r="J124" s="63"/>
      <c r="K124" s="63"/>
      <c r="L124" s="63"/>
      <c r="M124" s="63"/>
      <c r="N124" s="63"/>
      <c r="O124" s="65">
        <f t="shared" si="6"/>
        <v>7</v>
      </c>
      <c r="P124" s="67">
        <f t="shared" si="10"/>
        <v>19</v>
      </c>
      <c r="Q124" s="91">
        <f t="shared" si="7"/>
        <v>1</v>
      </c>
    </row>
    <row r="125" spans="1:17">
      <c r="A125" s="90" t="s">
        <v>111</v>
      </c>
      <c r="B125" s="62" t="s">
        <v>138</v>
      </c>
      <c r="C125" s="63">
        <f>_xlfn.IFNA(VLOOKUP($B125,'Mob match'!$C$2:$E$180,3,0),"")</f>
        <v>13</v>
      </c>
      <c r="D125" s="63">
        <f>_xlfn.IFNA(VLOOKUP($B125,'August parkrun'!$A$2:$H$203,8,0),"")</f>
        <v>10</v>
      </c>
      <c r="E125" s="63">
        <f>_xlfn.IFNA(VLOOKUP($B125,'Weald 10K'!$E$3:$L$74,8,0),"")</f>
        <v>11</v>
      </c>
      <c r="F125" s="63" t="str">
        <f>_xlfn.IFNA(VLOOKUP($B125,KFLKnole!$C$2:$H$93,6,0),"")</f>
        <v/>
      </c>
      <c r="G125" s="64"/>
      <c r="H125" s="63" t="str">
        <f>_xlfn.IFNA(VLOOKUP($B125,TurkeyRun!$B$2:$J$900,9,0),"")</f>
        <v/>
      </c>
      <c r="I125" s="63" t="str">
        <f>_xlfn.IFNA(VLOOKUP(B125,'Canterbury 10'!C:J,8,0),"")</f>
        <v/>
      </c>
      <c r="J125" s="63"/>
      <c r="K125" s="63"/>
      <c r="L125" s="63"/>
      <c r="M125" s="63"/>
      <c r="N125" s="63"/>
      <c r="O125" s="65">
        <f t="shared" si="6"/>
        <v>34</v>
      </c>
      <c r="P125" s="67">
        <f t="shared" si="10"/>
        <v>11</v>
      </c>
      <c r="Q125" s="91">
        <f t="shared" si="7"/>
        <v>3</v>
      </c>
    </row>
    <row r="126" spans="1:17">
      <c r="A126" s="90" t="s">
        <v>111</v>
      </c>
      <c r="B126" s="62" t="s">
        <v>49</v>
      </c>
      <c r="C126" s="63">
        <f>_xlfn.IFNA(VLOOKUP($B126,'Mob match'!$C$2:$E$180,3,0),"")</f>
        <v>20</v>
      </c>
      <c r="D126" s="63" t="str">
        <f>_xlfn.IFNA(VLOOKUP($B126,'August parkrun'!$A$2:$H$203,8,0),"")</f>
        <v/>
      </c>
      <c r="E126" s="63" t="str">
        <f>_xlfn.IFNA(VLOOKUP($B126,'Weald 10K'!$E$3:$L$74,8,0),"")</f>
        <v/>
      </c>
      <c r="F126" s="63" t="str">
        <f>_xlfn.IFNA(VLOOKUP($B126,KFLKnole!$C$2:$H$93,6,0),"")</f>
        <v/>
      </c>
      <c r="G126" s="64"/>
      <c r="H126" s="63">
        <f>_xlfn.IFNA(VLOOKUP($B126,TurkeyRun!$B$2:$J$900,9,0),"")</f>
        <v>15</v>
      </c>
      <c r="I126" s="63" t="str">
        <f>_xlfn.IFNA(VLOOKUP(B126,'Canterbury 10'!C:J,8,0),"")</f>
        <v/>
      </c>
      <c r="J126" s="63"/>
      <c r="K126" s="63"/>
      <c r="L126" s="63"/>
      <c r="M126" s="63"/>
      <c r="N126" s="63"/>
      <c r="O126" s="65">
        <f t="shared" si="6"/>
        <v>35</v>
      </c>
      <c r="P126" s="67">
        <f t="shared" si="10"/>
        <v>10</v>
      </c>
      <c r="Q126" s="91">
        <f t="shared" si="7"/>
        <v>2</v>
      </c>
    </row>
    <row r="127" spans="1:17">
      <c r="A127" s="90" t="s">
        <v>111</v>
      </c>
      <c r="B127" s="62" t="s">
        <v>61</v>
      </c>
      <c r="C127" s="63">
        <f>_xlfn.IFNA(VLOOKUP($B127,'Mob match'!$C$2:$E$180,3,0),"")</f>
        <v>10</v>
      </c>
      <c r="D127" s="63">
        <f>_xlfn.IFNA(VLOOKUP($B127,'August parkrun'!$A$2:$H$203,8,0),"")</f>
        <v>5</v>
      </c>
      <c r="E127" s="63">
        <f>_xlfn.IFNA(VLOOKUP($B127,'Weald 10K'!$E$3:$L$74,8,0),"")</f>
        <v>12</v>
      </c>
      <c r="F127" s="63">
        <f>_xlfn.IFNA(VLOOKUP($B127,KFLKnole!$C$2:$H$93,6,0),"")</f>
        <v>13</v>
      </c>
      <c r="G127" s="64"/>
      <c r="H127" s="63">
        <f>_xlfn.IFNA(VLOOKUP($B127,TurkeyRun!$B$2:$J$900,9,0),"")</f>
        <v>10</v>
      </c>
      <c r="I127" s="63">
        <f>_xlfn.IFNA(VLOOKUP(B127,'Canterbury 10'!C:J,8,0),"")</f>
        <v>13</v>
      </c>
      <c r="J127" s="63"/>
      <c r="K127" s="63"/>
      <c r="L127" s="63"/>
      <c r="M127" s="63"/>
      <c r="N127" s="63"/>
      <c r="O127" s="65">
        <f t="shared" si="6"/>
        <v>63</v>
      </c>
      <c r="P127" s="67">
        <f t="shared" si="10"/>
        <v>7</v>
      </c>
      <c r="Q127" s="91">
        <f t="shared" si="7"/>
        <v>6</v>
      </c>
    </row>
    <row r="128" spans="1:17">
      <c r="A128" s="90" t="s">
        <v>111</v>
      </c>
      <c r="B128" s="62" t="s">
        <v>134</v>
      </c>
      <c r="C128" s="63">
        <f>_xlfn.IFNA(VLOOKUP($B128,'Mob match'!$C$2:$E$180,3,0),"")</f>
        <v>15</v>
      </c>
      <c r="D128" s="63">
        <f>_xlfn.IFNA(VLOOKUP($B128,'August parkrun'!$A$2:$H$203,8,0),"")</f>
        <v>16</v>
      </c>
      <c r="E128" s="63">
        <f>_xlfn.IFNA(VLOOKUP($B128,'Weald 10K'!$E$3:$L$74,8,0),"")</f>
        <v>16</v>
      </c>
      <c r="F128" s="63" t="str">
        <f>_xlfn.IFNA(VLOOKUP($B128,KFLKnole!$C$2:$H$93,6,0),"")</f>
        <v/>
      </c>
      <c r="G128" s="64"/>
      <c r="H128" s="63">
        <f>_xlfn.IFNA(VLOOKUP($B128,TurkeyRun!$B$2:$J$900,9,0),"")</f>
        <v>16</v>
      </c>
      <c r="I128" s="63">
        <f>_xlfn.IFNA(VLOOKUP(B128,'Canterbury 10'!C:J,8,0),"")</f>
        <v>16</v>
      </c>
      <c r="J128" s="63"/>
      <c r="K128" s="63"/>
      <c r="L128" s="63"/>
      <c r="M128" s="63"/>
      <c r="N128" s="63"/>
      <c r="O128" s="65">
        <f t="shared" si="6"/>
        <v>79</v>
      </c>
      <c r="P128" s="67">
        <f t="shared" si="10"/>
        <v>3</v>
      </c>
      <c r="Q128" s="91">
        <f t="shared" si="7"/>
        <v>5</v>
      </c>
    </row>
    <row r="129" spans="1:17">
      <c r="A129" s="90" t="s">
        <v>111</v>
      </c>
      <c r="B129" s="62" t="s">
        <v>60</v>
      </c>
      <c r="C129" s="63">
        <f>_xlfn.IFNA(VLOOKUP($B129,'Mob match'!$C$2:$E$180,3,0),"")</f>
        <v>11</v>
      </c>
      <c r="D129" s="63">
        <f>_xlfn.IFNA(VLOOKUP($B129,'August parkrun'!$A$2:$H$203,8,0),"")</f>
        <v>14</v>
      </c>
      <c r="E129" s="63" t="str">
        <f>_xlfn.IFNA(VLOOKUP($B129,'Weald 10K'!$E$3:$L$74,8,0),"")</f>
        <v/>
      </c>
      <c r="F129" s="63">
        <f>_xlfn.IFNA(VLOOKUP($B129,KFLKnole!$C$2:$H$93,6,0),"")</f>
        <v>18</v>
      </c>
      <c r="G129" s="64"/>
      <c r="H129" s="63">
        <f>_xlfn.IFNA(VLOOKUP($B129,TurkeyRun!$B$2:$J$900,9,0),"")</f>
        <v>12</v>
      </c>
      <c r="I129" s="63" t="str">
        <f>_xlfn.IFNA(VLOOKUP(B129,'Canterbury 10'!C:J,8,0),"")</f>
        <v/>
      </c>
      <c r="J129" s="63"/>
      <c r="K129" s="63"/>
      <c r="L129" s="63"/>
      <c r="M129" s="63"/>
      <c r="N129" s="63"/>
      <c r="O129" s="65">
        <f t="shared" si="6"/>
        <v>55</v>
      </c>
      <c r="P129" s="67">
        <f t="shared" si="10"/>
        <v>9</v>
      </c>
      <c r="Q129" s="91">
        <f t="shared" si="7"/>
        <v>4</v>
      </c>
    </row>
    <row r="130" spans="1:17">
      <c r="A130" s="90" t="s">
        <v>111</v>
      </c>
      <c r="B130" s="62" t="s">
        <v>56</v>
      </c>
      <c r="C130" s="63">
        <f>_xlfn.IFNA(VLOOKUP($B130,'Mob match'!$C$2:$E$180,3,0),"")</f>
        <v>14</v>
      </c>
      <c r="D130" s="63" t="str">
        <f>_xlfn.IFNA(VLOOKUP($B130,'August parkrun'!$A$2:$H$203,8,0),"")</f>
        <v/>
      </c>
      <c r="E130" s="63">
        <f>_xlfn.IFNA(VLOOKUP($B130,'Weald 10K'!$E$3:$L$74,8,0),"")</f>
        <v>13</v>
      </c>
      <c r="F130" s="63">
        <f>_xlfn.IFNA(VLOOKUP($B130,KFLKnole!$C$2:$H$93,6,0),"")</f>
        <v>14</v>
      </c>
      <c r="G130" s="64"/>
      <c r="H130" s="63" t="str">
        <f>_xlfn.IFNA(VLOOKUP($B130,TurkeyRun!$B$2:$J$900,9,0),"")</f>
        <v/>
      </c>
      <c r="I130" s="63">
        <f>_xlfn.IFNA(VLOOKUP(B130,'Canterbury 10'!C:J,8,0),"")</f>
        <v>15</v>
      </c>
      <c r="J130" s="63"/>
      <c r="K130" s="63"/>
      <c r="L130" s="63"/>
      <c r="M130" s="63"/>
      <c r="N130" s="63"/>
      <c r="O130" s="65">
        <f t="shared" si="6"/>
        <v>56</v>
      </c>
      <c r="P130" s="67">
        <f t="shared" si="10"/>
        <v>8</v>
      </c>
      <c r="Q130" s="91">
        <f t="shared" si="7"/>
        <v>4</v>
      </c>
    </row>
    <row r="131" spans="1:17">
      <c r="A131" s="90" t="s">
        <v>111</v>
      </c>
      <c r="B131" s="62" t="s">
        <v>139</v>
      </c>
      <c r="C131" s="63">
        <f>_xlfn.IFNA(VLOOKUP($B131,'Mob match'!$C$2:$E$180,3,0),"")</f>
        <v>15</v>
      </c>
      <c r="D131" s="63" t="str">
        <f>_xlfn.IFNA(VLOOKUP($B131,'August parkrun'!$A$2:$H$203,8,0),"")</f>
        <v/>
      </c>
      <c r="E131" s="63" t="str">
        <f>_xlfn.IFNA(VLOOKUP($B131,'Weald 10K'!$E$3:$L$74,8,0),"")</f>
        <v/>
      </c>
      <c r="F131" s="63" t="str">
        <f>_xlfn.IFNA(VLOOKUP($B131,KFLKnole!$C$2:$H$93,6,0),"")</f>
        <v/>
      </c>
      <c r="G131" s="64"/>
      <c r="H131" s="63" t="str">
        <f>_xlfn.IFNA(VLOOKUP($B131,TurkeyRun!$B$2:$J$900,9,0),"")</f>
        <v/>
      </c>
      <c r="I131" s="63" t="str">
        <f>_xlfn.IFNA(VLOOKUP(B131,'Canterbury 10'!C:J,8,0),"")</f>
        <v/>
      </c>
      <c r="J131" s="63"/>
      <c r="K131" s="63"/>
      <c r="L131" s="63"/>
      <c r="M131" s="63"/>
      <c r="N131" s="63"/>
      <c r="O131" s="65">
        <f t="shared" si="6"/>
        <v>15</v>
      </c>
      <c r="P131" s="67">
        <f t="shared" si="10"/>
        <v>16</v>
      </c>
      <c r="Q131" s="91">
        <f t="shared" si="7"/>
        <v>1</v>
      </c>
    </row>
    <row r="132" spans="1:17" ht="15.75" thickBot="1">
      <c r="A132" s="92" t="s">
        <v>111</v>
      </c>
      <c r="B132" s="93" t="s">
        <v>204</v>
      </c>
      <c r="C132" s="94" t="str">
        <f>_xlfn.IFNA(VLOOKUP($B132,'Mob match'!$C$2:$E$180,3,0),"")</f>
        <v/>
      </c>
      <c r="D132" s="94">
        <f>_xlfn.IFNA(VLOOKUP($B132,'August parkrun'!$A$2:$H$203,8,0),"")</f>
        <v>6</v>
      </c>
      <c r="E132" s="94" t="str">
        <f>_xlfn.IFNA(VLOOKUP($B132,'Weald 10K'!$E$3:$L$74,8,0),"")</f>
        <v/>
      </c>
      <c r="F132" s="94">
        <f>_xlfn.IFNA(VLOOKUP($B132,KFLKnole!$C$2:$H$93,6,0),"")</f>
        <v>10</v>
      </c>
      <c r="G132" s="95"/>
      <c r="H132" s="94" t="str">
        <f>_xlfn.IFNA(VLOOKUP($B132,TurkeyRun!$B$2:$J$900,9,0),"")</f>
        <v/>
      </c>
      <c r="I132" s="94">
        <f>_xlfn.IFNA(VLOOKUP(B132,'Canterbury 10'!C:J,8,0),"")</f>
        <v>14</v>
      </c>
      <c r="J132" s="94"/>
      <c r="K132" s="94"/>
      <c r="L132" s="94"/>
      <c r="M132" s="94"/>
      <c r="N132" s="94"/>
      <c r="O132" s="96">
        <f t="shared" ref="O132:O195" si="11">SUM(C132:N132)</f>
        <v>30</v>
      </c>
      <c r="P132" s="97">
        <f t="shared" si="10"/>
        <v>12</v>
      </c>
      <c r="Q132" s="98">
        <f t="shared" ref="Q132:Q195" si="12">COUNT(C132:N132)</f>
        <v>3</v>
      </c>
    </row>
    <row r="133" spans="1:17">
      <c r="A133" s="99" t="s">
        <v>112</v>
      </c>
      <c r="B133" s="100" t="s">
        <v>205</v>
      </c>
      <c r="C133" s="85" t="str">
        <f>_xlfn.IFNA(VLOOKUP($B133,'Mob match'!$C$2:$E$180,3,0),"")</f>
        <v/>
      </c>
      <c r="D133" s="85">
        <f>_xlfn.IFNA(VLOOKUP($B133,'August parkrun'!$A$2:$H$203,8,0),"")</f>
        <v>14</v>
      </c>
      <c r="E133" s="85" t="str">
        <f>_xlfn.IFNA(VLOOKUP($B133,'Weald 10K'!$E$3:$L$74,8,0),"")</f>
        <v/>
      </c>
      <c r="F133" s="85" t="str">
        <f>_xlfn.IFNA(VLOOKUP($B133,KFLKnole!$C$2:$H$93,6,0),"")</f>
        <v/>
      </c>
      <c r="G133" s="86"/>
      <c r="H133" s="85" t="str">
        <f>_xlfn.IFNA(VLOOKUP($B133,TurkeyRun!$B$2:$J$900,9,0),"")</f>
        <v/>
      </c>
      <c r="I133" s="85" t="str">
        <f>_xlfn.IFNA(VLOOKUP(B133,'Canterbury 10'!C:J,8,0),"")</f>
        <v/>
      </c>
      <c r="J133" s="85"/>
      <c r="K133" s="85"/>
      <c r="L133" s="85"/>
      <c r="M133" s="85"/>
      <c r="N133" s="85"/>
      <c r="O133" s="87">
        <f t="shared" si="11"/>
        <v>14</v>
      </c>
      <c r="P133" s="104">
        <f>RANK(O133,O$133:O$153)</f>
        <v>17</v>
      </c>
      <c r="Q133" s="89">
        <f t="shared" si="12"/>
        <v>1</v>
      </c>
    </row>
    <row r="134" spans="1:17">
      <c r="A134" s="101" t="s">
        <v>112</v>
      </c>
      <c r="B134" s="68" t="s">
        <v>80</v>
      </c>
      <c r="C134" s="63">
        <f>_xlfn.IFNA(VLOOKUP($B134,'Mob match'!$C$2:$E$180,3,0),"")</f>
        <v>6</v>
      </c>
      <c r="D134" s="63">
        <f>_xlfn.IFNA(VLOOKUP($B134,'August parkrun'!$A$2:$H$203,8,0),"")</f>
        <v>5</v>
      </c>
      <c r="E134" s="63" t="str">
        <f>_xlfn.IFNA(VLOOKUP($B134,'Weald 10K'!$E$3:$L$74,8,0),"")</f>
        <v/>
      </c>
      <c r="F134" s="63" t="str">
        <f>_xlfn.IFNA(VLOOKUP($B134,KFLKnole!$C$2:$H$93,6,0),"")</f>
        <v/>
      </c>
      <c r="G134" s="64"/>
      <c r="H134" s="63" t="str">
        <f>_xlfn.IFNA(VLOOKUP($B134,TurkeyRun!$B$2:$J$900,9,0),"")</f>
        <v/>
      </c>
      <c r="I134" s="63" t="str">
        <f>_xlfn.IFNA(VLOOKUP(B134,'Canterbury 10'!C:J,8,0),"")</f>
        <v/>
      </c>
      <c r="J134" s="63"/>
      <c r="K134" s="63"/>
      <c r="L134" s="63"/>
      <c r="M134" s="63"/>
      <c r="N134" s="63"/>
      <c r="O134" s="65">
        <f t="shared" si="11"/>
        <v>11</v>
      </c>
      <c r="P134" s="67">
        <f t="shared" ref="P134:P153" si="13">RANK(O134,O$133:O$153)</f>
        <v>19</v>
      </c>
      <c r="Q134" s="91">
        <f t="shared" si="12"/>
        <v>2</v>
      </c>
    </row>
    <row r="135" spans="1:17">
      <c r="A135" s="101" t="s">
        <v>112</v>
      </c>
      <c r="B135" s="68" t="s">
        <v>126</v>
      </c>
      <c r="C135" s="63" t="str">
        <f>_xlfn.IFNA(VLOOKUP($B135,'Mob match'!$C$2:$E$180,3,0),"")</f>
        <v/>
      </c>
      <c r="D135" s="63">
        <f>_xlfn.IFNA(VLOOKUP($B135,'August parkrun'!$A$2:$H$203,8,0),"")</f>
        <v>15</v>
      </c>
      <c r="E135" s="63">
        <f>_xlfn.IFNA(VLOOKUP($B135,'Weald 10K'!$E$3:$L$74,8,0),"")</f>
        <v>10</v>
      </c>
      <c r="F135" s="63">
        <f>_xlfn.IFNA(VLOOKUP($B135,KFLKnole!$C$2:$H$93,6,0),"")</f>
        <v>8</v>
      </c>
      <c r="G135" s="64"/>
      <c r="H135" s="63">
        <f>_xlfn.IFNA(VLOOKUP($B135,TurkeyRun!$B$2:$J$900,9,0),"")</f>
        <v>10</v>
      </c>
      <c r="I135" s="63">
        <f>_xlfn.IFNA(VLOOKUP(B135,'Canterbury 10'!C:J,8,0),"")</f>
        <v>18</v>
      </c>
      <c r="J135" s="63"/>
      <c r="K135" s="63"/>
      <c r="L135" s="63"/>
      <c r="M135" s="63"/>
      <c r="N135" s="63"/>
      <c r="O135" s="65">
        <f t="shared" si="11"/>
        <v>61</v>
      </c>
      <c r="P135" s="67">
        <f t="shared" si="13"/>
        <v>5</v>
      </c>
      <c r="Q135" s="91">
        <f t="shared" si="12"/>
        <v>5</v>
      </c>
    </row>
    <row r="136" spans="1:17">
      <c r="A136" s="101" t="s">
        <v>112</v>
      </c>
      <c r="B136" s="68" t="s">
        <v>180</v>
      </c>
      <c r="C136" s="63">
        <f>_xlfn.IFNA(VLOOKUP($B136,'Mob match'!$C$2:$E$180,3,0),"")</f>
        <v>5</v>
      </c>
      <c r="D136" s="63">
        <f>_xlfn.IFNA(VLOOKUP($B136,'August parkrun'!$A$2:$H$203,8,0),"")</f>
        <v>3</v>
      </c>
      <c r="E136" s="63">
        <f>_xlfn.IFNA(VLOOKUP($B136,'Weald 10K'!$E$3:$L$74,8,0),"")</f>
        <v>11</v>
      </c>
      <c r="F136" s="63">
        <f>_xlfn.IFNA(VLOOKUP($B136,KFLKnole!$C$2:$H$93,6,0),"")</f>
        <v>12</v>
      </c>
      <c r="G136" s="64"/>
      <c r="H136" s="63">
        <f>_xlfn.IFNA(VLOOKUP($B136,TurkeyRun!$B$2:$J$900,9,0),"")</f>
        <v>14</v>
      </c>
      <c r="I136" s="63">
        <f>_xlfn.IFNA(VLOOKUP(B136,'Canterbury 10'!C:J,8,0),"")</f>
        <v>12</v>
      </c>
      <c r="J136" s="63"/>
      <c r="K136" s="63"/>
      <c r="L136" s="63"/>
      <c r="M136" s="63"/>
      <c r="N136" s="63"/>
      <c r="O136" s="65">
        <f t="shared" si="11"/>
        <v>57</v>
      </c>
      <c r="P136" s="67">
        <f t="shared" si="13"/>
        <v>6</v>
      </c>
      <c r="Q136" s="91">
        <f t="shared" si="12"/>
        <v>6</v>
      </c>
    </row>
    <row r="137" spans="1:17">
      <c r="A137" s="101" t="s">
        <v>112</v>
      </c>
      <c r="B137" s="68" t="s">
        <v>123</v>
      </c>
      <c r="C137" s="63" t="str">
        <f>_xlfn.IFNA(VLOOKUP($B137,'Mob match'!$C$2:$E$180,3,0),"")</f>
        <v/>
      </c>
      <c r="D137" s="63">
        <f>_xlfn.IFNA(VLOOKUP($B137,'August parkrun'!$A$2:$H$203,8,0),"")</f>
        <v>13</v>
      </c>
      <c r="E137" s="63" t="str">
        <f>_xlfn.IFNA(VLOOKUP($B137,'Weald 10K'!$E$3:$L$74,8,0),"")</f>
        <v/>
      </c>
      <c r="F137" s="63" t="str">
        <f>_xlfn.IFNA(VLOOKUP($B137,KFLKnole!$C$2:$H$93,6,0),"")</f>
        <v/>
      </c>
      <c r="G137" s="64"/>
      <c r="H137" s="63" t="str">
        <f>_xlfn.IFNA(VLOOKUP($B137,TurkeyRun!$B$2:$J$900,9,0),"")</f>
        <v/>
      </c>
      <c r="I137" s="63" t="str">
        <f>_xlfn.IFNA(VLOOKUP(B137,'Canterbury 10'!C:J,8,0),"")</f>
        <v/>
      </c>
      <c r="J137" s="63"/>
      <c r="K137" s="63"/>
      <c r="L137" s="63"/>
      <c r="M137" s="63"/>
      <c r="N137" s="63"/>
      <c r="O137" s="65">
        <f t="shared" si="11"/>
        <v>13</v>
      </c>
      <c r="P137" s="67">
        <f t="shared" si="13"/>
        <v>18</v>
      </c>
      <c r="Q137" s="91">
        <f t="shared" si="12"/>
        <v>1</v>
      </c>
    </row>
    <row r="138" spans="1:17">
      <c r="A138" s="101" t="s">
        <v>112</v>
      </c>
      <c r="B138" s="68" t="s">
        <v>216</v>
      </c>
      <c r="C138" s="63">
        <f>_xlfn.IFNA(VLOOKUP($B138,'Mob match'!$C$2:$E$180,3,0),"")</f>
        <v>10</v>
      </c>
      <c r="D138" s="63" t="str">
        <f>_xlfn.IFNA(VLOOKUP($B138,'August parkrun'!$A$2:$H$203,8,0),"")</f>
        <v/>
      </c>
      <c r="E138" s="63" t="str">
        <f>_xlfn.IFNA(VLOOKUP($B138,'Weald 10K'!$E$3:$L$74,8,0),"")</f>
        <v/>
      </c>
      <c r="F138" s="63">
        <f>_xlfn.IFNA(VLOOKUP($B138,KFLKnole!$C$2:$H$93,6,0),"")</f>
        <v>9</v>
      </c>
      <c r="G138" s="64"/>
      <c r="H138" s="63" t="str">
        <f>_xlfn.IFNA(VLOOKUP($B138,TurkeyRun!$B$2:$J$900,9,0),"")</f>
        <v/>
      </c>
      <c r="I138" s="63" t="str">
        <f>_xlfn.IFNA(VLOOKUP(B138,'Canterbury 10'!C:J,8,0),"")</f>
        <v/>
      </c>
      <c r="J138" s="63"/>
      <c r="K138" s="63"/>
      <c r="L138" s="63"/>
      <c r="M138" s="63"/>
      <c r="N138" s="63"/>
      <c r="O138" s="65">
        <f t="shared" si="11"/>
        <v>19</v>
      </c>
      <c r="P138" s="67">
        <f t="shared" si="13"/>
        <v>15</v>
      </c>
      <c r="Q138" s="91">
        <f t="shared" si="12"/>
        <v>2</v>
      </c>
    </row>
    <row r="139" spans="1:17">
      <c r="A139" s="101" t="s">
        <v>112</v>
      </c>
      <c r="B139" s="68" t="s">
        <v>140</v>
      </c>
      <c r="C139" s="63">
        <f>_xlfn.IFNA(VLOOKUP($B139,'Mob match'!$C$2:$E$180,3,0),"")</f>
        <v>14</v>
      </c>
      <c r="D139" s="63">
        <f>_xlfn.IFNA(VLOOKUP($B139,'August parkrun'!$A$2:$H$203,8,0),"")</f>
        <v>6</v>
      </c>
      <c r="E139" s="63">
        <f>_xlfn.IFNA(VLOOKUP($B139,'Weald 10K'!$E$3:$L$74,8,0),"")</f>
        <v>14</v>
      </c>
      <c r="F139" s="63" t="str">
        <f>_xlfn.IFNA(VLOOKUP($B139,KFLKnole!$C$2:$H$93,6,0),"")</f>
        <v/>
      </c>
      <c r="G139" s="64"/>
      <c r="H139" s="63" t="str">
        <f>_xlfn.IFNA(VLOOKUP($B139,TurkeyRun!$B$2:$J$900,9,0),"")</f>
        <v/>
      </c>
      <c r="I139" s="63" t="str">
        <f>_xlfn.IFNA(VLOOKUP(B139,'Canterbury 10'!C:J,8,0),"")</f>
        <v/>
      </c>
      <c r="J139" s="63"/>
      <c r="K139" s="63"/>
      <c r="L139" s="63"/>
      <c r="M139" s="63"/>
      <c r="N139" s="63"/>
      <c r="O139" s="65">
        <f t="shared" si="11"/>
        <v>34</v>
      </c>
      <c r="P139" s="67">
        <f t="shared" si="13"/>
        <v>12</v>
      </c>
      <c r="Q139" s="91">
        <f t="shared" si="12"/>
        <v>3</v>
      </c>
    </row>
    <row r="140" spans="1:17">
      <c r="A140" s="101" t="s">
        <v>112</v>
      </c>
      <c r="B140" s="68" t="s">
        <v>72</v>
      </c>
      <c r="C140" s="63">
        <f>_xlfn.IFNA(VLOOKUP($B140,'Mob match'!$C$2:$E$180,3,0),"")</f>
        <v>11</v>
      </c>
      <c r="D140" s="63">
        <f>_xlfn.IFNA(VLOOKUP($B140,'August parkrun'!$A$2:$H$203,8,0),"")</f>
        <v>2</v>
      </c>
      <c r="E140" s="63">
        <f>_xlfn.IFNA(VLOOKUP($B140,'Weald 10K'!$E$3:$L$74,8,0),"")</f>
        <v>15</v>
      </c>
      <c r="F140" s="63" t="str">
        <f>_xlfn.IFNA(VLOOKUP($B140,KFLKnole!$C$2:$H$93,6,0),"")</f>
        <v/>
      </c>
      <c r="G140" s="64"/>
      <c r="H140" s="63">
        <f>_xlfn.IFNA(VLOOKUP($B140,TurkeyRun!$B$2:$J$900,9,0),"")</f>
        <v>20</v>
      </c>
      <c r="I140" s="63" t="str">
        <f>_xlfn.IFNA(VLOOKUP(B140,'Canterbury 10'!C:J,8,0),"")</f>
        <v/>
      </c>
      <c r="J140" s="63"/>
      <c r="K140" s="63"/>
      <c r="L140" s="63"/>
      <c r="M140" s="63"/>
      <c r="N140" s="63"/>
      <c r="O140" s="65">
        <f t="shared" si="11"/>
        <v>48</v>
      </c>
      <c r="P140" s="67">
        <f t="shared" si="13"/>
        <v>10</v>
      </c>
      <c r="Q140" s="91">
        <f t="shared" si="12"/>
        <v>4</v>
      </c>
    </row>
    <row r="141" spans="1:17">
      <c r="A141" s="101" t="s">
        <v>112</v>
      </c>
      <c r="B141" s="68" t="s">
        <v>185</v>
      </c>
      <c r="C141" s="63" t="str">
        <f>_xlfn.IFNA(VLOOKUP($B141,'Mob match'!$C$2:$E$180,3,0),"")</f>
        <v/>
      </c>
      <c r="D141" s="63">
        <f>_xlfn.IFNA(VLOOKUP($B141,'August parkrun'!$A$2:$H$203,8,0),"")</f>
        <v>12</v>
      </c>
      <c r="E141" s="63" t="str">
        <f>_xlfn.IFNA(VLOOKUP($B141,'Weald 10K'!$E$3:$L$74,8,0),"")</f>
        <v/>
      </c>
      <c r="F141" s="63">
        <f>_xlfn.IFNA(VLOOKUP($B141,KFLKnole!$C$2:$H$93,6,0),"")</f>
        <v>16</v>
      </c>
      <c r="G141" s="64"/>
      <c r="H141" s="63" t="str">
        <f>_xlfn.IFNA(VLOOKUP($B141,TurkeyRun!$B$2:$J$900,9,0),"")</f>
        <v/>
      </c>
      <c r="I141" s="63" t="str">
        <f>_xlfn.IFNA(VLOOKUP(B141,'Canterbury 10'!C:J,8,0),"")</f>
        <v/>
      </c>
      <c r="J141" s="63"/>
      <c r="K141" s="63"/>
      <c r="L141" s="63"/>
      <c r="M141" s="63"/>
      <c r="N141" s="63"/>
      <c r="O141" s="65">
        <f t="shared" si="11"/>
        <v>28</v>
      </c>
      <c r="P141" s="67">
        <f t="shared" si="13"/>
        <v>14</v>
      </c>
      <c r="Q141" s="91">
        <f t="shared" si="12"/>
        <v>2</v>
      </c>
    </row>
    <row r="142" spans="1:17">
      <c r="A142" s="101" t="s">
        <v>112</v>
      </c>
      <c r="B142" s="68" t="s">
        <v>63</v>
      </c>
      <c r="C142" s="63">
        <f>_xlfn.IFNA(VLOOKUP($B142,'Mob match'!$C$2:$E$180,3,0),"")</f>
        <v>18</v>
      </c>
      <c r="D142" s="63">
        <f>_xlfn.IFNA(VLOOKUP($B142,'August parkrun'!$A$2:$H$203,8,0),"")</f>
        <v>16</v>
      </c>
      <c r="E142" s="63">
        <f>_xlfn.IFNA(VLOOKUP($B142,'Weald 10K'!$E$3:$L$74,8,0),"")</f>
        <v>20</v>
      </c>
      <c r="F142" s="63">
        <f>_xlfn.IFNA(VLOOKUP($B142,KFLKnole!$C$2:$H$93,6,0),"")</f>
        <v>18</v>
      </c>
      <c r="G142" s="64"/>
      <c r="H142" s="63">
        <f>_xlfn.IFNA(VLOOKUP($B142,TurkeyRun!$B$2:$J$900,9,0),"")</f>
        <v>18</v>
      </c>
      <c r="I142" s="63">
        <f>_xlfn.IFNA(VLOOKUP(B142,'Canterbury 10'!C:J,8,0),"")</f>
        <v>14</v>
      </c>
      <c r="J142" s="63"/>
      <c r="K142" s="63"/>
      <c r="L142" s="63"/>
      <c r="M142" s="63"/>
      <c r="N142" s="63"/>
      <c r="O142" s="65">
        <f t="shared" si="11"/>
        <v>104</v>
      </c>
      <c r="P142" s="67">
        <f t="shared" si="13"/>
        <v>1</v>
      </c>
      <c r="Q142" s="91">
        <f t="shared" si="12"/>
        <v>6</v>
      </c>
    </row>
    <row r="143" spans="1:17">
      <c r="A143" s="101" t="s">
        <v>112</v>
      </c>
      <c r="B143" s="68" t="s">
        <v>167</v>
      </c>
      <c r="C143" s="63" t="str">
        <f>_xlfn.IFNA(VLOOKUP($B143,'Mob match'!$C$2:$E$180,3,0),"")</f>
        <v/>
      </c>
      <c r="D143" s="63">
        <f>_xlfn.IFNA(VLOOKUP($B143,'August parkrun'!$A$2:$H$203,8,0),"")</f>
        <v>10</v>
      </c>
      <c r="E143" s="63">
        <f>_xlfn.IFNA(VLOOKUP($B143,'Weald 10K'!$E$3:$L$74,8,0),"")</f>
        <v>16</v>
      </c>
      <c r="F143" s="63">
        <f>_xlfn.IFNA(VLOOKUP($B143,KFLKnole!$C$2:$H$93,6,0),"")</f>
        <v>15</v>
      </c>
      <c r="G143" s="64"/>
      <c r="H143" s="63">
        <f>_xlfn.IFNA(VLOOKUP($B143,TurkeyRun!$B$2:$J$900,9,0),"")</f>
        <v>16</v>
      </c>
      <c r="I143" s="63">
        <f>_xlfn.IFNA(VLOOKUP(B143,'Canterbury 10'!C:J,8,0),"")</f>
        <v>15</v>
      </c>
      <c r="J143" s="63"/>
      <c r="K143" s="63"/>
      <c r="L143" s="63"/>
      <c r="M143" s="63"/>
      <c r="N143" s="63"/>
      <c r="O143" s="65">
        <f t="shared" si="11"/>
        <v>72</v>
      </c>
      <c r="P143" s="67">
        <f t="shared" si="13"/>
        <v>3</v>
      </c>
      <c r="Q143" s="91">
        <f t="shared" si="12"/>
        <v>5</v>
      </c>
    </row>
    <row r="144" spans="1:17">
      <c r="A144" s="101" t="s">
        <v>112</v>
      </c>
      <c r="B144" s="68" t="s">
        <v>65</v>
      </c>
      <c r="C144" s="63">
        <f>_xlfn.IFNA(VLOOKUP($B144,'Mob match'!$C$2:$E$180,3,0),"")</f>
        <v>15</v>
      </c>
      <c r="D144" s="63">
        <f>_xlfn.IFNA(VLOOKUP($B144,'August parkrun'!$A$2:$H$203,8,0),"")</f>
        <v>11</v>
      </c>
      <c r="E144" s="63">
        <f>_xlfn.IFNA(VLOOKUP($B144,'Weald 10K'!$E$3:$L$74,8,0),"")</f>
        <v>18</v>
      </c>
      <c r="F144" s="63">
        <f>_xlfn.IFNA(VLOOKUP($B144,KFLKnole!$C$2:$H$93,6,0),"")</f>
        <v>14</v>
      </c>
      <c r="G144" s="64"/>
      <c r="H144" s="63">
        <f>_xlfn.IFNA(VLOOKUP($B144,TurkeyRun!$B$2:$J$900,9,0),"")</f>
        <v>11</v>
      </c>
      <c r="I144" s="63" t="str">
        <f>_xlfn.IFNA(VLOOKUP(B144,'Canterbury 10'!C:J,8,0),"")</f>
        <v/>
      </c>
      <c r="J144" s="63"/>
      <c r="K144" s="63"/>
      <c r="L144" s="63"/>
      <c r="M144" s="63"/>
      <c r="N144" s="63"/>
      <c r="O144" s="65">
        <f t="shared" si="11"/>
        <v>69</v>
      </c>
      <c r="P144" s="67">
        <f t="shared" si="13"/>
        <v>4</v>
      </c>
      <c r="Q144" s="91">
        <f t="shared" si="12"/>
        <v>5</v>
      </c>
    </row>
    <row r="145" spans="1:17">
      <c r="A145" s="101" t="s">
        <v>112</v>
      </c>
      <c r="B145" s="68" t="s">
        <v>124</v>
      </c>
      <c r="C145" s="63" t="str">
        <f>_xlfn.IFNA(VLOOKUP($B145,'Mob match'!$C$2:$E$180,3,0),"")</f>
        <v/>
      </c>
      <c r="D145" s="63">
        <f>_xlfn.IFNA(VLOOKUP($B145,'August parkrun'!$A$2:$H$203,8,0),"")</f>
        <v>7</v>
      </c>
      <c r="E145" s="63" t="str">
        <f>_xlfn.IFNA(VLOOKUP($B145,'Weald 10K'!$E$3:$L$74,8,0),"")</f>
        <v/>
      </c>
      <c r="F145" s="63" t="str">
        <f>_xlfn.IFNA(VLOOKUP($B145,KFLKnole!$C$2:$H$93,6,0),"")</f>
        <v/>
      </c>
      <c r="G145" s="64"/>
      <c r="H145" s="63" t="str">
        <f>_xlfn.IFNA(VLOOKUP($B145,TurkeyRun!$B$2:$J$900,9,0),"")</f>
        <v/>
      </c>
      <c r="I145" s="63" t="str">
        <f>_xlfn.IFNA(VLOOKUP(B145,'Canterbury 10'!C:J,8,0),"")</f>
        <v/>
      </c>
      <c r="J145" s="63"/>
      <c r="K145" s="63"/>
      <c r="L145" s="63"/>
      <c r="M145" s="63"/>
      <c r="N145" s="63"/>
      <c r="O145" s="65">
        <f t="shared" si="11"/>
        <v>7</v>
      </c>
      <c r="P145" s="67">
        <f t="shared" si="13"/>
        <v>20</v>
      </c>
      <c r="Q145" s="91">
        <f t="shared" si="12"/>
        <v>1</v>
      </c>
    </row>
    <row r="146" spans="1:17">
      <c r="A146" s="101" t="s">
        <v>112</v>
      </c>
      <c r="B146" s="68" t="s">
        <v>67</v>
      </c>
      <c r="C146" s="63">
        <f>_xlfn.IFNA(VLOOKUP($B146,'Mob match'!$C$2:$E$180,3,0),"")</f>
        <v>13</v>
      </c>
      <c r="D146" s="63" t="str">
        <f>_xlfn.IFNA(VLOOKUP($B146,'August parkrun'!$A$2:$H$203,8,0),"")</f>
        <v/>
      </c>
      <c r="E146" s="63" t="str">
        <f>_xlfn.IFNA(VLOOKUP($B146,'Weald 10K'!$E$3:$L$74,8,0),"")</f>
        <v/>
      </c>
      <c r="F146" s="63">
        <f>_xlfn.IFNA(VLOOKUP($B146,KFLKnole!$C$2:$H$93,6,0),"")</f>
        <v>20</v>
      </c>
      <c r="G146" s="64"/>
      <c r="H146" s="63" t="str">
        <f>_xlfn.IFNA(VLOOKUP($B146,TurkeyRun!$B$2:$J$900,9,0),"")</f>
        <v/>
      </c>
      <c r="I146" s="63">
        <f>_xlfn.IFNA(VLOOKUP(B146,'Canterbury 10'!C:J,8,0),"")</f>
        <v>20</v>
      </c>
      <c r="J146" s="63"/>
      <c r="K146" s="63"/>
      <c r="L146" s="63"/>
      <c r="M146" s="63"/>
      <c r="N146" s="63"/>
      <c r="O146" s="65">
        <f t="shared" si="11"/>
        <v>53</v>
      </c>
      <c r="P146" s="67">
        <f t="shared" si="13"/>
        <v>7</v>
      </c>
      <c r="Q146" s="91">
        <f t="shared" si="12"/>
        <v>3</v>
      </c>
    </row>
    <row r="147" spans="1:17">
      <c r="A147" s="101" t="s">
        <v>112</v>
      </c>
      <c r="B147" s="68" t="s">
        <v>516</v>
      </c>
      <c r="C147" s="63">
        <f>_xlfn.IFNA(VLOOKUP($B147,'Mob match'!$C$2:$E$180,3,0),"")</f>
        <v>9</v>
      </c>
      <c r="D147" s="63">
        <f>_xlfn.IFNA(VLOOKUP($B147,'August parkrun'!$A$2:$H$203,8,0),"")</f>
        <v>8</v>
      </c>
      <c r="E147" s="63">
        <f>_xlfn.IFNA(VLOOKUP($B147,'Weald 10K'!$E$3:$L$74,8,0),"")</f>
        <v>12</v>
      </c>
      <c r="F147" s="63">
        <f>_xlfn.IFNA(VLOOKUP($B147,KFLKnole!$C$2:$H$93,6,0),"")</f>
        <v>10</v>
      </c>
      <c r="G147" s="64"/>
      <c r="H147" s="63">
        <f>_xlfn.IFNA(VLOOKUP($B147,TurkeyRun!$B$2:$J$900,9,0),"")</f>
        <v>0</v>
      </c>
      <c r="I147" s="63">
        <f>_xlfn.IFNA(VLOOKUP(B147,'Canterbury 10'!C:J,8,0),"")</f>
        <v>11</v>
      </c>
      <c r="J147" s="63"/>
      <c r="K147" s="63"/>
      <c r="L147" s="63"/>
      <c r="M147" s="63"/>
      <c r="N147" s="63"/>
      <c r="O147" s="65">
        <f t="shared" si="11"/>
        <v>50</v>
      </c>
      <c r="P147" s="67">
        <f t="shared" si="13"/>
        <v>8</v>
      </c>
      <c r="Q147" s="91">
        <f t="shared" si="12"/>
        <v>6</v>
      </c>
    </row>
    <row r="148" spans="1:17">
      <c r="A148" s="101" t="s">
        <v>112</v>
      </c>
      <c r="B148" s="68" t="s">
        <v>77</v>
      </c>
      <c r="C148" s="63">
        <f>_xlfn.IFNA(VLOOKUP($B148,'Mob match'!$C$2:$E$180,3,0),"")</f>
        <v>7</v>
      </c>
      <c r="D148" s="63" t="str">
        <f>_xlfn.IFNA(VLOOKUP($B148,'August parkrun'!$A$2:$H$203,8,0),"")</f>
        <v/>
      </c>
      <c r="E148" s="63" t="str">
        <f>_xlfn.IFNA(VLOOKUP($B148,'Weald 10K'!$E$3:$L$74,8,0),"")</f>
        <v/>
      </c>
      <c r="F148" s="63" t="str">
        <f>_xlfn.IFNA(VLOOKUP($B148,KFLKnole!$C$2:$H$93,6,0),"")</f>
        <v/>
      </c>
      <c r="G148" s="64"/>
      <c r="H148" s="63" t="str">
        <f>_xlfn.IFNA(VLOOKUP($B148,TurkeyRun!$B$2:$J$900,9,0),"")</f>
        <v/>
      </c>
      <c r="I148" s="63" t="str">
        <f>_xlfn.IFNA(VLOOKUP(B148,'Canterbury 10'!C:J,8,0),"")</f>
        <v/>
      </c>
      <c r="J148" s="63"/>
      <c r="K148" s="63"/>
      <c r="L148" s="63"/>
      <c r="M148" s="63"/>
      <c r="N148" s="63"/>
      <c r="O148" s="65">
        <f t="shared" si="11"/>
        <v>7</v>
      </c>
      <c r="P148" s="67">
        <f t="shared" si="13"/>
        <v>20</v>
      </c>
      <c r="Q148" s="91">
        <f t="shared" si="12"/>
        <v>1</v>
      </c>
    </row>
    <row r="149" spans="1:17">
      <c r="A149" s="101" t="s">
        <v>112</v>
      </c>
      <c r="B149" s="68" t="s">
        <v>64</v>
      </c>
      <c r="C149" s="63">
        <f>_xlfn.IFNA(VLOOKUP($B149,'Mob match'!$C$2:$E$180,3,0),"")</f>
        <v>16</v>
      </c>
      <c r="D149" s="63">
        <f>_xlfn.IFNA(VLOOKUP($B149,'August parkrun'!$A$2:$H$203,8,0),"")</f>
        <v>18</v>
      </c>
      <c r="E149" s="63">
        <f>_xlfn.IFNA(VLOOKUP($B149,'Weald 10K'!$E$3:$L$74,8,0),"")</f>
        <v>13</v>
      </c>
      <c r="F149" s="63">
        <f>_xlfn.IFNA(VLOOKUP($B149,KFLKnole!$C$2:$H$93,6,0),"")</f>
        <v>13</v>
      </c>
      <c r="G149" s="64"/>
      <c r="H149" s="63">
        <f>_xlfn.IFNA(VLOOKUP($B149,TurkeyRun!$B$2:$J$900,9,0),"")</f>
        <v>15</v>
      </c>
      <c r="I149" s="63">
        <f>_xlfn.IFNA(VLOOKUP(B149,'Canterbury 10'!C:J,8,0),"")</f>
        <v>16</v>
      </c>
      <c r="J149" s="63"/>
      <c r="K149" s="63"/>
      <c r="L149" s="63"/>
      <c r="M149" s="63"/>
      <c r="N149" s="63"/>
      <c r="O149" s="65">
        <f t="shared" si="11"/>
        <v>91</v>
      </c>
      <c r="P149" s="67">
        <f t="shared" si="13"/>
        <v>2</v>
      </c>
      <c r="Q149" s="91">
        <f t="shared" si="12"/>
        <v>6</v>
      </c>
    </row>
    <row r="150" spans="1:17">
      <c r="A150" s="101" t="s">
        <v>112</v>
      </c>
      <c r="B150" s="68" t="s">
        <v>55</v>
      </c>
      <c r="C150" s="63">
        <f>_xlfn.IFNA(VLOOKUP($B150,'Mob match'!$C$2:$E$180,3,0),"")</f>
        <v>20</v>
      </c>
      <c r="D150" s="63">
        <f>_xlfn.IFNA(VLOOKUP($B150,'August parkrun'!$A$2:$H$203,8,0),"")</f>
        <v>9</v>
      </c>
      <c r="E150" s="63" t="str">
        <f>_xlfn.IFNA(VLOOKUP($B150,'Weald 10K'!$E$3:$L$74,8,0),"")</f>
        <v/>
      </c>
      <c r="F150" s="63" t="str">
        <f>_xlfn.IFNA(VLOOKUP($B150,KFLKnole!$C$2:$H$93,6,0),"")</f>
        <v/>
      </c>
      <c r="G150" s="64"/>
      <c r="H150" s="63">
        <f>_xlfn.IFNA(VLOOKUP($B150,TurkeyRun!$B$2:$J$900,9,0),"")</f>
        <v>12</v>
      </c>
      <c r="I150" s="63" t="str">
        <f>_xlfn.IFNA(VLOOKUP(B150,'Canterbury 10'!C:J,8,0),"")</f>
        <v/>
      </c>
      <c r="J150" s="63"/>
      <c r="K150" s="63"/>
      <c r="L150" s="63"/>
      <c r="M150" s="63"/>
      <c r="N150" s="63"/>
      <c r="O150" s="65">
        <f t="shared" si="11"/>
        <v>41</v>
      </c>
      <c r="P150" s="67">
        <f t="shared" si="13"/>
        <v>11</v>
      </c>
      <c r="Q150" s="91">
        <f t="shared" si="12"/>
        <v>3</v>
      </c>
    </row>
    <row r="151" spans="1:17">
      <c r="A151" s="101" t="s">
        <v>112</v>
      </c>
      <c r="B151" s="68" t="s">
        <v>130</v>
      </c>
      <c r="C151" s="63">
        <f>_xlfn.IFNA(VLOOKUP($B151,'Mob match'!$C$2:$E$180,3,0),"")</f>
        <v>12</v>
      </c>
      <c r="D151" s="63">
        <f>_xlfn.IFNA(VLOOKUP($B151,'August parkrun'!$A$2:$H$203,8,0),"")</f>
        <v>20</v>
      </c>
      <c r="E151" s="63" t="str">
        <f>_xlfn.IFNA(VLOOKUP($B151,'Weald 10K'!$E$3:$L$74,8,0),"")</f>
        <v/>
      </c>
      <c r="F151" s="63" t="str">
        <f>_xlfn.IFNA(VLOOKUP($B151,KFLKnole!$C$2:$H$93,6,0),"")</f>
        <v/>
      </c>
      <c r="G151" s="64"/>
      <c r="H151" s="63" t="str">
        <f>_xlfn.IFNA(VLOOKUP($B151,TurkeyRun!$B$2:$J$900,9,0),"")</f>
        <v/>
      </c>
      <c r="I151" s="63" t="str">
        <f>_xlfn.IFNA(VLOOKUP(B151,'Canterbury 10'!C:J,8,0),"")</f>
        <v/>
      </c>
      <c r="J151" s="63"/>
      <c r="K151" s="63"/>
      <c r="L151" s="63"/>
      <c r="M151" s="63"/>
      <c r="N151" s="63"/>
      <c r="O151" s="65">
        <f t="shared" si="11"/>
        <v>32</v>
      </c>
      <c r="P151" s="67">
        <f t="shared" si="13"/>
        <v>13</v>
      </c>
      <c r="Q151" s="91">
        <f t="shared" si="12"/>
        <v>2</v>
      </c>
    </row>
    <row r="152" spans="1:17">
      <c r="A152" s="101" t="s">
        <v>112</v>
      </c>
      <c r="B152" s="68" t="s">
        <v>142</v>
      </c>
      <c r="C152" s="63">
        <f>_xlfn.IFNA(VLOOKUP($B152,'Mob match'!$C$2:$E$180,3,0),"")</f>
        <v>15</v>
      </c>
      <c r="D152" s="63" t="str">
        <f>_xlfn.IFNA(VLOOKUP($B152,'August parkrun'!$A$2:$H$203,8,0),"")</f>
        <v/>
      </c>
      <c r="E152" s="63" t="str">
        <f>_xlfn.IFNA(VLOOKUP($B152,'Weald 10K'!$E$3:$L$74,8,0),"")</f>
        <v/>
      </c>
      <c r="F152" s="63" t="str">
        <f>_xlfn.IFNA(VLOOKUP($B152,KFLKnole!$C$2:$H$93,6,0),"")</f>
        <v/>
      </c>
      <c r="G152" s="64"/>
      <c r="H152" s="63" t="str">
        <f>_xlfn.IFNA(VLOOKUP($B152,TurkeyRun!$B$2:$J$900,9,0),"")</f>
        <v/>
      </c>
      <c r="I152" s="63" t="str">
        <f>_xlfn.IFNA(VLOOKUP(B152,'Canterbury 10'!C:J,8,0),"")</f>
        <v/>
      </c>
      <c r="J152" s="63"/>
      <c r="K152" s="63"/>
      <c r="L152" s="63"/>
      <c r="M152" s="63"/>
      <c r="N152" s="63"/>
      <c r="O152" s="65">
        <f t="shared" si="11"/>
        <v>15</v>
      </c>
      <c r="P152" s="67">
        <f t="shared" si="13"/>
        <v>16</v>
      </c>
      <c r="Q152" s="91">
        <f t="shared" si="12"/>
        <v>1</v>
      </c>
    </row>
    <row r="153" spans="1:17" ht="15.75" thickBot="1">
      <c r="A153" s="102" t="s">
        <v>112</v>
      </c>
      <c r="B153" s="103" t="s">
        <v>76</v>
      </c>
      <c r="C153" s="94">
        <f>_xlfn.IFNA(VLOOKUP($B153,'Mob match'!$C$2:$E$180,3,0),"")</f>
        <v>8</v>
      </c>
      <c r="D153" s="94">
        <f>_xlfn.IFNA(VLOOKUP($B153,'August parkrun'!$A$2:$H$203,8,0),"")</f>
        <v>4</v>
      </c>
      <c r="E153" s="94" t="str">
        <f>_xlfn.IFNA(VLOOKUP($B153,'Weald 10K'!$E$3:$L$74,8,0),"")</f>
        <v/>
      </c>
      <c r="F153" s="94">
        <f>_xlfn.IFNA(VLOOKUP($B153,KFLKnole!$C$2:$H$93,6,0),"")</f>
        <v>11</v>
      </c>
      <c r="G153" s="95"/>
      <c r="H153" s="94">
        <f>_xlfn.IFNA(VLOOKUP($B153,TurkeyRun!$B$2:$J$900,9,0),"")</f>
        <v>13</v>
      </c>
      <c r="I153" s="94">
        <f>_xlfn.IFNA(VLOOKUP(B153,'Canterbury 10'!C:J,8,0),"")</f>
        <v>13</v>
      </c>
      <c r="J153" s="94"/>
      <c r="K153" s="94"/>
      <c r="L153" s="94"/>
      <c r="M153" s="94"/>
      <c r="N153" s="94"/>
      <c r="O153" s="96">
        <f t="shared" si="11"/>
        <v>49</v>
      </c>
      <c r="P153" s="97">
        <f t="shared" si="13"/>
        <v>9</v>
      </c>
      <c r="Q153" s="98">
        <f t="shared" si="12"/>
        <v>5</v>
      </c>
    </row>
    <row r="154" spans="1:17">
      <c r="A154" s="83" t="s">
        <v>113</v>
      </c>
      <c r="B154" s="84" t="s">
        <v>78</v>
      </c>
      <c r="C154" s="85">
        <f>_xlfn.IFNA(VLOOKUP($B154,'Mob match'!$C$2:$E$180,3,0),"")</f>
        <v>10</v>
      </c>
      <c r="D154" s="85">
        <f>_xlfn.IFNA(VLOOKUP($B154,'August parkrun'!$A$2:$H$203,8,0),"")</f>
        <v>8</v>
      </c>
      <c r="E154" s="85" t="str">
        <f>_xlfn.IFNA(VLOOKUP($B154,'Weald 10K'!$E$3:$L$74,8,0),"")</f>
        <v/>
      </c>
      <c r="F154" s="85" t="str">
        <f>_xlfn.IFNA(VLOOKUP($B154,KFLKnole!$C$2:$H$93,6,0),"")</f>
        <v/>
      </c>
      <c r="G154" s="86"/>
      <c r="H154" s="85" t="str">
        <f>_xlfn.IFNA(VLOOKUP($B154,TurkeyRun!$B$2:$J$900,9,0),"")</f>
        <v/>
      </c>
      <c r="I154" s="85" t="str">
        <f>_xlfn.IFNA(VLOOKUP(B154,'Canterbury 10'!C:J,8,0),"")</f>
        <v/>
      </c>
      <c r="J154" s="85"/>
      <c r="K154" s="85"/>
      <c r="L154" s="85"/>
      <c r="M154" s="85"/>
      <c r="N154" s="85"/>
      <c r="O154" s="87">
        <f t="shared" si="11"/>
        <v>18</v>
      </c>
      <c r="P154" s="104">
        <f>RANK(O154,O$154:O$177)</f>
        <v>13</v>
      </c>
      <c r="Q154" s="89">
        <f t="shared" si="12"/>
        <v>2</v>
      </c>
    </row>
    <row r="155" spans="1:17">
      <c r="A155" s="90" t="s">
        <v>113</v>
      </c>
      <c r="B155" s="62" t="s">
        <v>68</v>
      </c>
      <c r="C155" s="63">
        <f>_xlfn.IFNA(VLOOKUP($B155,'Mob match'!$C$2:$E$180,3,0),"")</f>
        <v>20</v>
      </c>
      <c r="D155" s="63">
        <f>_xlfn.IFNA(VLOOKUP($B155,'August parkrun'!$A$2:$H$203,8,0),"")</f>
        <v>20</v>
      </c>
      <c r="E155" s="63">
        <f>_xlfn.IFNA(VLOOKUP($B155,'Weald 10K'!$E$3:$L$74,8,0),"")</f>
        <v>20</v>
      </c>
      <c r="F155" s="63">
        <f>_xlfn.IFNA(VLOOKUP($B155,KFLKnole!$C$2:$H$93,6,0),"")</f>
        <v>18</v>
      </c>
      <c r="G155" s="64"/>
      <c r="H155" s="63">
        <f>_xlfn.IFNA(VLOOKUP($B155,TurkeyRun!$B$2:$J$900,9,0),"")</f>
        <v>16</v>
      </c>
      <c r="I155" s="63" t="str">
        <f>_xlfn.IFNA(VLOOKUP(B155,'Canterbury 10'!C:J,8,0),"")</f>
        <v/>
      </c>
      <c r="J155" s="63"/>
      <c r="K155" s="63"/>
      <c r="L155" s="63"/>
      <c r="M155" s="63"/>
      <c r="N155" s="63"/>
      <c r="O155" s="65">
        <f t="shared" si="11"/>
        <v>94</v>
      </c>
      <c r="P155" s="67">
        <f t="shared" ref="P155:P177" si="14">RANK(O155,O$154:O$177)</f>
        <v>1</v>
      </c>
      <c r="Q155" s="91">
        <f t="shared" si="12"/>
        <v>5</v>
      </c>
    </row>
    <row r="156" spans="1:17">
      <c r="A156" s="90" t="s">
        <v>113</v>
      </c>
      <c r="B156" s="62" t="s">
        <v>172</v>
      </c>
      <c r="C156" s="63" t="str">
        <f>_xlfn.IFNA(VLOOKUP($B156,'Mob match'!$C$2:$E$180,3,0),"")</f>
        <v/>
      </c>
      <c r="D156" s="63">
        <f>_xlfn.IFNA(VLOOKUP($B156,'August parkrun'!$A$2:$H$203,8,0),"")</f>
        <v>4</v>
      </c>
      <c r="E156" s="63" t="str">
        <f>_xlfn.IFNA(VLOOKUP($B156,'Weald 10K'!$E$3:$L$74,8,0),"")</f>
        <v/>
      </c>
      <c r="F156" s="63" t="str">
        <f>_xlfn.IFNA(VLOOKUP($B156,KFLKnole!$C$2:$H$93,6,0),"")</f>
        <v/>
      </c>
      <c r="G156" s="64"/>
      <c r="H156" s="63" t="str">
        <f>_xlfn.IFNA(VLOOKUP($B156,TurkeyRun!$B$2:$J$900,9,0),"")</f>
        <v/>
      </c>
      <c r="I156" s="63" t="str">
        <f>_xlfn.IFNA(VLOOKUP(B156,'Canterbury 10'!C:J,8,0),"")</f>
        <v/>
      </c>
      <c r="J156" s="63"/>
      <c r="K156" s="63"/>
      <c r="L156" s="63"/>
      <c r="M156" s="63"/>
      <c r="N156" s="63"/>
      <c r="O156" s="65">
        <f t="shared" si="11"/>
        <v>4</v>
      </c>
      <c r="P156" s="67">
        <f t="shared" si="14"/>
        <v>22</v>
      </c>
      <c r="Q156" s="91">
        <f t="shared" si="12"/>
        <v>1</v>
      </c>
    </row>
    <row r="157" spans="1:17">
      <c r="A157" s="90" t="s">
        <v>113</v>
      </c>
      <c r="B157" s="62" t="s">
        <v>79</v>
      </c>
      <c r="C157" s="63">
        <f>_xlfn.IFNA(VLOOKUP($B157,'Mob match'!$C$2:$E$180,3,0),"")</f>
        <v>9</v>
      </c>
      <c r="D157" s="63">
        <f>_xlfn.IFNA(VLOOKUP($B157,'August parkrun'!$A$2:$H$203,8,0),"")</f>
        <v>10</v>
      </c>
      <c r="E157" s="63" t="str">
        <f>_xlfn.IFNA(VLOOKUP($B157,'Weald 10K'!$E$3:$L$74,8,0),"")</f>
        <v/>
      </c>
      <c r="F157" s="63" t="str">
        <f>_xlfn.IFNA(VLOOKUP($B157,KFLKnole!$C$2:$H$93,6,0),"")</f>
        <v/>
      </c>
      <c r="G157" s="64"/>
      <c r="H157" s="63" t="str">
        <f>_xlfn.IFNA(VLOOKUP($B157,TurkeyRun!$B$2:$J$900,9,0),"")</f>
        <v/>
      </c>
      <c r="I157" s="63" t="str">
        <f>_xlfn.IFNA(VLOOKUP(B157,'Canterbury 10'!C:J,8,0),"")</f>
        <v/>
      </c>
      <c r="J157" s="63"/>
      <c r="K157" s="63"/>
      <c r="L157" s="63"/>
      <c r="M157" s="63"/>
      <c r="N157" s="63"/>
      <c r="O157" s="65">
        <f t="shared" si="11"/>
        <v>19</v>
      </c>
      <c r="P157" s="66">
        <f t="shared" si="14"/>
        <v>12</v>
      </c>
      <c r="Q157" s="91">
        <f t="shared" si="12"/>
        <v>2</v>
      </c>
    </row>
    <row r="158" spans="1:17">
      <c r="A158" s="90" t="s">
        <v>113</v>
      </c>
      <c r="B158" s="62" t="s">
        <v>85</v>
      </c>
      <c r="C158" s="63">
        <f>_xlfn.IFNA(VLOOKUP($B158,'Mob match'!$C$2:$E$180,3,0),"")</f>
        <v>7</v>
      </c>
      <c r="D158" s="63">
        <f>_xlfn.IFNA(VLOOKUP($B158,'August parkrun'!$A$2:$H$203,8,0),"")</f>
        <v>2</v>
      </c>
      <c r="E158" s="63" t="str">
        <f>_xlfn.IFNA(VLOOKUP($B158,'Weald 10K'!$E$3:$L$74,8,0),"")</f>
        <v/>
      </c>
      <c r="F158" s="63">
        <f>_xlfn.IFNA(VLOOKUP($B158,KFLKnole!$C$2:$H$93,6,0),"")</f>
        <v>13</v>
      </c>
      <c r="G158" s="64"/>
      <c r="H158" s="63" t="str">
        <f>_xlfn.IFNA(VLOOKUP($B158,TurkeyRun!$B$2:$J$900,9,0),"")</f>
        <v/>
      </c>
      <c r="I158" s="63" t="str">
        <f>_xlfn.IFNA(VLOOKUP(B158,'Canterbury 10'!C:J,8,0),"")</f>
        <v/>
      </c>
      <c r="J158" s="63"/>
      <c r="K158" s="63"/>
      <c r="L158" s="63"/>
      <c r="M158" s="63"/>
      <c r="N158" s="63"/>
      <c r="O158" s="65">
        <f t="shared" si="11"/>
        <v>22</v>
      </c>
      <c r="P158" s="66">
        <f t="shared" si="14"/>
        <v>11</v>
      </c>
      <c r="Q158" s="91">
        <f t="shared" si="12"/>
        <v>3</v>
      </c>
    </row>
    <row r="159" spans="1:17">
      <c r="A159" s="90" t="s">
        <v>113</v>
      </c>
      <c r="B159" s="62" t="s">
        <v>168</v>
      </c>
      <c r="C159" s="63" t="str">
        <f>_xlfn.IFNA(VLOOKUP($B159,'Mob match'!$C$2:$E$180,3,0),"")</f>
        <v/>
      </c>
      <c r="D159" s="63">
        <f>_xlfn.IFNA(VLOOKUP($B159,'August parkrun'!$A$2:$H$203,8,0),"")</f>
        <v>16</v>
      </c>
      <c r="E159" s="63">
        <f>_xlfn.IFNA(VLOOKUP($B159,'Weald 10K'!$E$3:$L$74,8,0),"")</f>
        <v>16</v>
      </c>
      <c r="F159" s="63">
        <f>_xlfn.IFNA(VLOOKUP($B159,KFLKnole!$C$2:$H$93,6,0),"")</f>
        <v>16</v>
      </c>
      <c r="G159" s="64"/>
      <c r="H159" s="63" t="str">
        <f>_xlfn.IFNA(VLOOKUP($B159,TurkeyRun!$B$2:$J$900,9,0),"")</f>
        <v/>
      </c>
      <c r="I159" s="63">
        <f>_xlfn.IFNA(VLOOKUP(B159,'Canterbury 10'!C:J,8,0),"")</f>
        <v>15</v>
      </c>
      <c r="J159" s="63"/>
      <c r="K159" s="63"/>
      <c r="L159" s="63"/>
      <c r="M159" s="63"/>
      <c r="N159" s="63"/>
      <c r="O159" s="65">
        <f t="shared" si="11"/>
        <v>63</v>
      </c>
      <c r="P159" s="66">
        <f t="shared" si="14"/>
        <v>6</v>
      </c>
      <c r="Q159" s="91">
        <f t="shared" si="12"/>
        <v>4</v>
      </c>
    </row>
    <row r="160" spans="1:17">
      <c r="A160" s="90" t="s">
        <v>113</v>
      </c>
      <c r="B160" s="62" t="s">
        <v>141</v>
      </c>
      <c r="C160" s="63">
        <f>_xlfn.IFNA(VLOOKUP($B160,'Mob match'!$C$2:$E$180,3,0),"")</f>
        <v>15</v>
      </c>
      <c r="D160" s="63">
        <f>_xlfn.IFNA(VLOOKUP($B160,'August parkrun'!$A$2:$H$203,8,0),"")</f>
        <v>1</v>
      </c>
      <c r="E160" s="63" t="str">
        <f>_xlfn.IFNA(VLOOKUP($B160,'Weald 10K'!$E$3:$L$74,8,0),"")</f>
        <v/>
      </c>
      <c r="F160" s="63">
        <f>_xlfn.IFNA(VLOOKUP($B160,KFLKnole!$C$2:$H$93,6,0),"")</f>
        <v>10</v>
      </c>
      <c r="G160" s="64"/>
      <c r="H160" s="63">
        <f>_xlfn.IFNA(VLOOKUP($B160,TurkeyRun!$B$2:$J$900,9,0),"")</f>
        <v>11</v>
      </c>
      <c r="I160" s="63">
        <f>_xlfn.IFNA(VLOOKUP(B160,'Canterbury 10'!C:J,8,0),"")</f>
        <v>16</v>
      </c>
      <c r="J160" s="63"/>
      <c r="K160" s="63"/>
      <c r="L160" s="63"/>
      <c r="M160" s="63"/>
      <c r="N160" s="63"/>
      <c r="O160" s="65">
        <f t="shared" si="11"/>
        <v>53</v>
      </c>
      <c r="P160" s="66">
        <f t="shared" si="14"/>
        <v>8</v>
      </c>
      <c r="Q160" s="91">
        <f t="shared" si="12"/>
        <v>5</v>
      </c>
    </row>
    <row r="161" spans="1:17">
      <c r="A161" s="90" t="s">
        <v>113</v>
      </c>
      <c r="B161" s="62" t="s">
        <v>129</v>
      </c>
      <c r="C161" s="63">
        <f>_xlfn.IFNA(VLOOKUP($B161,'Mob match'!$C$2:$E$180,3,0),"")</f>
        <v>13</v>
      </c>
      <c r="D161" s="63">
        <f>_xlfn.IFNA(VLOOKUP($B161,'August parkrun'!$A$2:$H$203,8,0),"")</f>
        <v>15</v>
      </c>
      <c r="E161" s="63">
        <f>_xlfn.IFNA(VLOOKUP($B161,'Weald 10K'!$E$3:$L$74,8,0),"")</f>
        <v>14</v>
      </c>
      <c r="F161" s="63">
        <f>_xlfn.IFNA(VLOOKUP($B161,KFLKnole!$C$2:$H$93,6,0),"")</f>
        <v>11</v>
      </c>
      <c r="G161" s="64"/>
      <c r="H161" s="63">
        <f>_xlfn.IFNA(VLOOKUP($B161,TurkeyRun!$B$2:$J$900,9,0),"")</f>
        <v>15</v>
      </c>
      <c r="I161" s="63" t="str">
        <f>_xlfn.IFNA(VLOOKUP(B161,'Canterbury 10'!C:J,8,0),"")</f>
        <v/>
      </c>
      <c r="J161" s="63"/>
      <c r="K161" s="63"/>
      <c r="L161" s="63"/>
      <c r="M161" s="63"/>
      <c r="N161" s="63"/>
      <c r="O161" s="65">
        <f t="shared" si="11"/>
        <v>68</v>
      </c>
      <c r="P161" s="66">
        <f t="shared" si="14"/>
        <v>5</v>
      </c>
      <c r="Q161" s="91">
        <f t="shared" si="12"/>
        <v>5</v>
      </c>
    </row>
    <row r="162" spans="1:17">
      <c r="A162" s="90" t="s">
        <v>113</v>
      </c>
      <c r="B162" s="62" t="s">
        <v>144</v>
      </c>
      <c r="C162" s="63">
        <f>_xlfn.IFNA(VLOOKUP($B162,'Mob match'!$C$2:$E$180,3,0),"")</f>
        <v>14</v>
      </c>
      <c r="D162" s="63" t="str">
        <f>_xlfn.IFNA(VLOOKUP($B162,'August parkrun'!$A$2:$H$203,8,0),"")</f>
        <v/>
      </c>
      <c r="E162" s="63" t="str">
        <f>_xlfn.IFNA(VLOOKUP($B162,'Weald 10K'!$E$3:$L$74,8,0),"")</f>
        <v/>
      </c>
      <c r="F162" s="63" t="str">
        <f>_xlfn.IFNA(VLOOKUP($B162,KFLKnole!$C$2:$H$93,6,0),"")</f>
        <v/>
      </c>
      <c r="G162" s="64"/>
      <c r="H162" s="63" t="str">
        <f>_xlfn.IFNA(VLOOKUP($B162,TurkeyRun!$B$2:$J$900,9,0),"")</f>
        <v/>
      </c>
      <c r="I162" s="63" t="str">
        <f>_xlfn.IFNA(VLOOKUP(B162,'Canterbury 10'!C:J,8,0),"")</f>
        <v/>
      </c>
      <c r="J162" s="63"/>
      <c r="K162" s="63"/>
      <c r="L162" s="63"/>
      <c r="M162" s="63"/>
      <c r="N162" s="63"/>
      <c r="O162" s="65">
        <f t="shared" si="11"/>
        <v>14</v>
      </c>
      <c r="P162" s="66">
        <f t="shared" si="14"/>
        <v>17</v>
      </c>
      <c r="Q162" s="91">
        <f t="shared" si="12"/>
        <v>1</v>
      </c>
    </row>
    <row r="163" spans="1:17">
      <c r="A163" s="90" t="s">
        <v>113</v>
      </c>
      <c r="B163" s="62" t="s">
        <v>125</v>
      </c>
      <c r="C163" s="63" t="str">
        <f>_xlfn.IFNA(VLOOKUP($B163,'Mob match'!$C$2:$E$180,3,0),"")</f>
        <v/>
      </c>
      <c r="D163" s="63">
        <f>_xlfn.IFNA(VLOOKUP($B163,'August parkrun'!$A$2:$H$203,8,0),"")</f>
        <v>0</v>
      </c>
      <c r="E163" s="63" t="str">
        <f>_xlfn.IFNA(VLOOKUP($B163,'Weald 10K'!$E$3:$L$74,8,0),"")</f>
        <v/>
      </c>
      <c r="F163" s="63" t="str">
        <f>_xlfn.IFNA(VLOOKUP($B163,KFLKnole!$C$2:$H$93,6,0),"")</f>
        <v/>
      </c>
      <c r="G163" s="64"/>
      <c r="H163" s="63" t="str">
        <f>_xlfn.IFNA(VLOOKUP($B163,TurkeyRun!$B$2:$J$900,9,0),"")</f>
        <v/>
      </c>
      <c r="I163" s="63" t="str">
        <f>_xlfn.IFNA(VLOOKUP(B163,'Canterbury 10'!C:J,8,0),"")</f>
        <v/>
      </c>
      <c r="J163" s="63"/>
      <c r="K163" s="63"/>
      <c r="L163" s="63"/>
      <c r="M163" s="63"/>
      <c r="N163" s="63"/>
      <c r="O163" s="65">
        <f t="shared" si="11"/>
        <v>0</v>
      </c>
      <c r="P163" s="66">
        <f t="shared" si="14"/>
        <v>24</v>
      </c>
      <c r="Q163" s="91">
        <f t="shared" si="12"/>
        <v>1</v>
      </c>
    </row>
    <row r="164" spans="1:17">
      <c r="A164" s="90" t="s">
        <v>113</v>
      </c>
      <c r="B164" s="62" t="s">
        <v>99</v>
      </c>
      <c r="C164" s="63">
        <f>_xlfn.IFNA(VLOOKUP($B164,'Mob match'!$C$2:$E$180,3,0),"")</f>
        <v>8</v>
      </c>
      <c r="D164" s="63">
        <f>_xlfn.IFNA(VLOOKUP($B164,'August parkrun'!$A$2:$H$203,8,0),"")</f>
        <v>13</v>
      </c>
      <c r="E164" s="63">
        <f>_xlfn.IFNA(VLOOKUP($B164,'Weald 10K'!$E$3:$L$74,8,0),"")</f>
        <v>13</v>
      </c>
      <c r="F164" s="63">
        <f>_xlfn.IFNA(VLOOKUP($B164,KFLKnole!$C$2:$H$93,6,0),"")</f>
        <v>12</v>
      </c>
      <c r="G164" s="64"/>
      <c r="H164" s="63">
        <f>_xlfn.IFNA(VLOOKUP($B164,TurkeyRun!$B$2:$J$900,9,0),"")</f>
        <v>14</v>
      </c>
      <c r="I164" s="63" t="str">
        <f>_xlfn.IFNA(VLOOKUP(B164,'Canterbury 10'!C:J,8,0),"")</f>
        <v/>
      </c>
      <c r="J164" s="63"/>
      <c r="K164" s="63"/>
      <c r="L164" s="63"/>
      <c r="M164" s="63"/>
      <c r="N164" s="63"/>
      <c r="O164" s="65">
        <f t="shared" si="11"/>
        <v>60</v>
      </c>
      <c r="P164" s="66">
        <f t="shared" si="14"/>
        <v>7</v>
      </c>
      <c r="Q164" s="91">
        <f t="shared" si="12"/>
        <v>5</v>
      </c>
    </row>
    <row r="165" spans="1:17">
      <c r="A165" s="90" t="s">
        <v>113</v>
      </c>
      <c r="B165" s="62" t="s">
        <v>133</v>
      </c>
      <c r="C165" s="63">
        <f>_xlfn.IFNA(VLOOKUP($B165,'Mob match'!$C$2:$E$180,3,0),"")</f>
        <v>15</v>
      </c>
      <c r="D165" s="63">
        <f>_xlfn.IFNA(VLOOKUP($B165,'August parkrun'!$A$2:$H$203,8,0),"")</f>
        <v>0</v>
      </c>
      <c r="E165" s="63" t="str">
        <f>_xlfn.IFNA(VLOOKUP($B165,'Weald 10K'!$E$3:$L$74,8,0),"")</f>
        <v/>
      </c>
      <c r="F165" s="63" t="str">
        <f>_xlfn.IFNA(VLOOKUP($B165,KFLKnole!$C$2:$H$93,6,0),"")</f>
        <v/>
      </c>
      <c r="G165" s="64"/>
      <c r="H165" s="63" t="str">
        <f>_xlfn.IFNA(VLOOKUP($B165,TurkeyRun!$B$2:$J$900,9,0),"")</f>
        <v/>
      </c>
      <c r="I165" s="63" t="str">
        <f>_xlfn.IFNA(VLOOKUP(B165,'Canterbury 10'!C:J,8,0),"")</f>
        <v/>
      </c>
      <c r="J165" s="63"/>
      <c r="K165" s="63"/>
      <c r="L165" s="63"/>
      <c r="M165" s="63"/>
      <c r="N165" s="63"/>
      <c r="O165" s="65">
        <f t="shared" si="11"/>
        <v>15</v>
      </c>
      <c r="P165" s="66">
        <f t="shared" si="14"/>
        <v>14</v>
      </c>
      <c r="Q165" s="91">
        <f t="shared" si="12"/>
        <v>2</v>
      </c>
    </row>
    <row r="166" spans="1:17">
      <c r="A166" s="90" t="s">
        <v>113</v>
      </c>
      <c r="B166" s="62" t="s">
        <v>128</v>
      </c>
      <c r="C166" s="63">
        <f>_xlfn.IFNA(VLOOKUP($B166,'Mob match'!$C$2:$E$180,3,0),"")</f>
        <v>16</v>
      </c>
      <c r="D166" s="63">
        <f>_xlfn.IFNA(VLOOKUP($B166,'August parkrun'!$A$2:$H$203,8,0),"")</f>
        <v>18</v>
      </c>
      <c r="E166" s="63" t="str">
        <f>_xlfn.IFNA(VLOOKUP($B166,'Weald 10K'!$E$3:$L$74,8,0),"")</f>
        <v/>
      </c>
      <c r="F166" s="63">
        <f>_xlfn.IFNA(VLOOKUP($B166,KFLKnole!$C$2:$H$93,6,0),"")</f>
        <v>20</v>
      </c>
      <c r="G166" s="64"/>
      <c r="H166" s="63">
        <f>_xlfn.IFNA(VLOOKUP($B166,TurkeyRun!$B$2:$J$900,9,0),"")</f>
        <v>18</v>
      </c>
      <c r="I166" s="63" t="str">
        <f>_xlfn.IFNA(VLOOKUP(B166,'Canterbury 10'!C:J,8,0),"")</f>
        <v/>
      </c>
      <c r="J166" s="63"/>
      <c r="K166" s="63"/>
      <c r="L166" s="63"/>
      <c r="M166" s="63"/>
      <c r="N166" s="63"/>
      <c r="O166" s="65">
        <f t="shared" si="11"/>
        <v>72</v>
      </c>
      <c r="P166" s="66">
        <f t="shared" si="14"/>
        <v>2</v>
      </c>
      <c r="Q166" s="91">
        <f t="shared" si="12"/>
        <v>4</v>
      </c>
    </row>
    <row r="167" spans="1:17">
      <c r="A167" s="90" t="s">
        <v>113</v>
      </c>
      <c r="B167" s="62" t="s">
        <v>73</v>
      </c>
      <c r="C167" s="63">
        <f>_xlfn.IFNA(VLOOKUP($B167,'Mob match'!$C$2:$E$180,3,0),"")</f>
        <v>15</v>
      </c>
      <c r="D167" s="63" t="str">
        <f>_xlfn.IFNA(VLOOKUP($B167,'August parkrun'!$A$2:$H$203,8,0),"")</f>
        <v/>
      </c>
      <c r="E167" s="63" t="str">
        <f>_xlfn.IFNA(VLOOKUP($B167,'Weald 10K'!$E$3:$L$74,8,0),"")</f>
        <v/>
      </c>
      <c r="F167" s="63" t="str">
        <f>_xlfn.IFNA(VLOOKUP($B167,KFLKnole!$C$2:$H$93,6,0),"")</f>
        <v/>
      </c>
      <c r="G167" s="64"/>
      <c r="H167" s="63" t="str">
        <f>_xlfn.IFNA(VLOOKUP($B167,TurkeyRun!$B$2:$J$900,9,0),"")</f>
        <v/>
      </c>
      <c r="I167" s="63" t="str">
        <f>_xlfn.IFNA(VLOOKUP(B167,'Canterbury 10'!C:J,8,0),"")</f>
        <v/>
      </c>
      <c r="J167" s="63"/>
      <c r="K167" s="63"/>
      <c r="L167" s="63"/>
      <c r="M167" s="63"/>
      <c r="N167" s="63"/>
      <c r="O167" s="65">
        <f t="shared" si="11"/>
        <v>15</v>
      </c>
      <c r="P167" s="66">
        <f t="shared" si="14"/>
        <v>14</v>
      </c>
      <c r="Q167" s="91">
        <f t="shared" si="12"/>
        <v>1</v>
      </c>
    </row>
    <row r="168" spans="1:17">
      <c r="A168" s="90" t="s">
        <v>113</v>
      </c>
      <c r="B168" s="62" t="s">
        <v>171</v>
      </c>
      <c r="C168" s="63" t="str">
        <f>_xlfn.IFNA(VLOOKUP($B168,'Mob match'!$C$2:$E$180,3,0),"")</f>
        <v/>
      </c>
      <c r="D168" s="63">
        <f>_xlfn.IFNA(VLOOKUP($B168,'August parkrun'!$A$2:$H$203,8,0),"")</f>
        <v>3</v>
      </c>
      <c r="E168" s="63" t="str">
        <f>_xlfn.IFNA(VLOOKUP($B168,'Weald 10K'!$E$3:$L$74,8,0),"")</f>
        <v/>
      </c>
      <c r="F168" s="63" t="str">
        <f>_xlfn.IFNA(VLOOKUP($B168,KFLKnole!$C$2:$H$93,6,0),"")</f>
        <v/>
      </c>
      <c r="G168" s="64"/>
      <c r="H168" s="63" t="str">
        <f>_xlfn.IFNA(VLOOKUP($B168,TurkeyRun!$B$2:$J$900,9,0),"")</f>
        <v/>
      </c>
      <c r="I168" s="63" t="str">
        <f>_xlfn.IFNA(VLOOKUP(B168,'Canterbury 10'!C:J,8,0),"")</f>
        <v/>
      </c>
      <c r="J168" s="63"/>
      <c r="K168" s="63"/>
      <c r="L168" s="63"/>
      <c r="M168" s="63"/>
      <c r="N168" s="63"/>
      <c r="O168" s="65">
        <f t="shared" si="11"/>
        <v>3</v>
      </c>
      <c r="P168" s="66">
        <f t="shared" si="14"/>
        <v>23</v>
      </c>
      <c r="Q168" s="91">
        <f t="shared" si="12"/>
        <v>1</v>
      </c>
    </row>
    <row r="169" spans="1:17">
      <c r="A169" s="90" t="s">
        <v>113</v>
      </c>
      <c r="B169" s="62" t="s">
        <v>75</v>
      </c>
      <c r="C169" s="63">
        <f>_xlfn.IFNA(VLOOKUP($B169,'Mob match'!$C$2:$E$180,3,0),"")</f>
        <v>11</v>
      </c>
      <c r="D169" s="63">
        <f>_xlfn.IFNA(VLOOKUP($B169,'August parkrun'!$A$2:$H$203,8,0),"")</f>
        <v>7</v>
      </c>
      <c r="E169" s="63" t="str">
        <f>_xlfn.IFNA(VLOOKUP($B169,'Weald 10K'!$E$3:$L$74,8,0),"")</f>
        <v/>
      </c>
      <c r="F169" s="63" t="str">
        <f>_xlfn.IFNA(VLOOKUP($B169,KFLKnole!$C$2:$H$93,6,0),"")</f>
        <v/>
      </c>
      <c r="G169" s="64"/>
      <c r="H169" s="63">
        <f>_xlfn.IFNA(VLOOKUP($B169,TurkeyRun!$B$2:$J$900,9,0),"")</f>
        <v>20</v>
      </c>
      <c r="I169" s="63" t="str">
        <f>_xlfn.IFNA(VLOOKUP(B169,'Canterbury 10'!C:J,8,0),"")</f>
        <v/>
      </c>
      <c r="J169" s="63"/>
      <c r="K169" s="63"/>
      <c r="L169" s="63"/>
      <c r="M169" s="63"/>
      <c r="N169" s="63"/>
      <c r="O169" s="65">
        <f t="shared" si="11"/>
        <v>38</v>
      </c>
      <c r="P169" s="66">
        <f t="shared" si="14"/>
        <v>10</v>
      </c>
      <c r="Q169" s="91">
        <f t="shared" si="12"/>
        <v>3</v>
      </c>
    </row>
    <row r="170" spans="1:17">
      <c r="A170" s="90" t="s">
        <v>113</v>
      </c>
      <c r="B170" s="62" t="s">
        <v>74</v>
      </c>
      <c r="C170" s="63">
        <f>_xlfn.IFNA(VLOOKUP($B170,'Mob match'!$C$2:$E$180,3,0),"")</f>
        <v>12</v>
      </c>
      <c r="D170" s="63">
        <f>_xlfn.IFNA(VLOOKUP($B170,'August parkrun'!$A$2:$H$203,8,0),"")</f>
        <v>12</v>
      </c>
      <c r="E170" s="63">
        <f>_xlfn.IFNA(VLOOKUP($B170,'Weald 10K'!$E$3:$L$74,8,0),"")</f>
        <v>18</v>
      </c>
      <c r="F170" s="63" t="str">
        <f>_xlfn.IFNA(VLOOKUP($B170,KFLKnole!$C$2:$H$93,6,0),"")</f>
        <v/>
      </c>
      <c r="G170" s="64"/>
      <c r="H170" s="63">
        <f>_xlfn.IFNA(VLOOKUP($B170,TurkeyRun!$B$2:$J$900,9,0),"")</f>
        <v>12</v>
      </c>
      <c r="I170" s="63">
        <f>_xlfn.IFNA(VLOOKUP(B170,'Canterbury 10'!C:J,8,0),"")</f>
        <v>18</v>
      </c>
      <c r="J170" s="63"/>
      <c r="K170" s="63"/>
      <c r="L170" s="63"/>
      <c r="M170" s="63"/>
      <c r="N170" s="63"/>
      <c r="O170" s="65">
        <f t="shared" si="11"/>
        <v>72</v>
      </c>
      <c r="P170" s="66">
        <f t="shared" si="14"/>
        <v>2</v>
      </c>
      <c r="Q170" s="91">
        <f t="shared" si="12"/>
        <v>5</v>
      </c>
    </row>
    <row r="171" spans="1:17">
      <c r="A171" s="90" t="s">
        <v>113</v>
      </c>
      <c r="B171" s="62" t="s">
        <v>170</v>
      </c>
      <c r="C171" s="63" t="str">
        <f>_xlfn.IFNA(VLOOKUP($B171,'Mob match'!$C$2:$E$180,3,0),"")</f>
        <v/>
      </c>
      <c r="D171" s="63">
        <f>_xlfn.IFNA(VLOOKUP($B171,'August parkrun'!$A$2:$H$203,8,0),"")</f>
        <v>6</v>
      </c>
      <c r="E171" s="63" t="str">
        <f>_xlfn.IFNA(VLOOKUP($B171,'Weald 10K'!$E$3:$L$74,8,0),"")</f>
        <v/>
      </c>
      <c r="F171" s="63" t="str">
        <f>_xlfn.IFNA(VLOOKUP($B171,KFLKnole!$C$2:$H$93,6,0),"")</f>
        <v/>
      </c>
      <c r="G171" s="64"/>
      <c r="H171" s="63" t="str">
        <f>_xlfn.IFNA(VLOOKUP($B171,TurkeyRun!$B$2:$J$900,9,0),"")</f>
        <v/>
      </c>
      <c r="I171" s="63" t="str">
        <f>_xlfn.IFNA(VLOOKUP(B171,'Canterbury 10'!C:J,8,0),"")</f>
        <v/>
      </c>
      <c r="J171" s="63"/>
      <c r="K171" s="63"/>
      <c r="L171" s="63"/>
      <c r="M171" s="63"/>
      <c r="N171" s="63"/>
      <c r="O171" s="65">
        <f t="shared" si="11"/>
        <v>6</v>
      </c>
      <c r="P171" s="66">
        <f t="shared" si="14"/>
        <v>21</v>
      </c>
      <c r="Q171" s="91">
        <f t="shared" si="12"/>
        <v>1</v>
      </c>
    </row>
    <row r="172" spans="1:17">
      <c r="A172" s="90" t="s">
        <v>113</v>
      </c>
      <c r="B172" s="62" t="s">
        <v>200</v>
      </c>
      <c r="C172" s="63" t="str">
        <f>_xlfn.IFNA(VLOOKUP($B172,'Mob match'!$C$2:$E$180,3,0),"")</f>
        <v/>
      </c>
      <c r="D172" s="63">
        <f>_xlfn.IFNA(VLOOKUP($B172,'August parkrun'!$A$2:$H$203,8,0),"")</f>
        <v>11</v>
      </c>
      <c r="E172" s="63" t="str">
        <f>_xlfn.IFNA(VLOOKUP($B172,'Weald 10K'!$E$3:$L$74,8,0),"")</f>
        <v/>
      </c>
      <c r="F172" s="63" t="str">
        <f>_xlfn.IFNA(VLOOKUP($B172,KFLKnole!$C$2:$H$93,6,0),"")</f>
        <v/>
      </c>
      <c r="G172" s="64"/>
      <c r="H172" s="63" t="str">
        <f>_xlfn.IFNA(VLOOKUP($B172,TurkeyRun!$B$2:$J$900,9,0),"")</f>
        <v/>
      </c>
      <c r="I172" s="63" t="str">
        <f>_xlfn.IFNA(VLOOKUP(B172,'Canterbury 10'!C:J,8,0),"")</f>
        <v/>
      </c>
      <c r="J172" s="63"/>
      <c r="K172" s="63"/>
      <c r="L172" s="63"/>
      <c r="M172" s="63"/>
      <c r="N172" s="63"/>
      <c r="O172" s="65">
        <f t="shared" si="11"/>
        <v>11</v>
      </c>
      <c r="P172" s="66">
        <f t="shared" si="14"/>
        <v>19</v>
      </c>
      <c r="Q172" s="91">
        <f t="shared" si="12"/>
        <v>1</v>
      </c>
    </row>
    <row r="173" spans="1:17">
      <c r="A173" s="90" t="s">
        <v>113</v>
      </c>
      <c r="B173" s="62" t="s">
        <v>155</v>
      </c>
      <c r="C173" s="63">
        <f>_xlfn.IFNA(VLOOKUP($B173,'Mob match'!$C$2:$E$180,3,0),"")</f>
        <v>15</v>
      </c>
      <c r="D173" s="63" t="str">
        <f>_xlfn.IFNA(VLOOKUP($B173,'August parkrun'!$A$2:$H$203,8,0),"")</f>
        <v/>
      </c>
      <c r="E173" s="63" t="str">
        <f>_xlfn.IFNA(VLOOKUP($B173,'Weald 10K'!$E$3:$L$74,8,0),"")</f>
        <v/>
      </c>
      <c r="F173" s="63" t="str">
        <f>_xlfn.IFNA(VLOOKUP($B173,KFLKnole!$C$2:$H$93,6,0),"")</f>
        <v/>
      </c>
      <c r="G173" s="64"/>
      <c r="H173" s="63" t="str">
        <f>_xlfn.IFNA(VLOOKUP($B173,TurkeyRun!$B$2:$J$900,9,0),"")</f>
        <v/>
      </c>
      <c r="I173" s="63" t="str">
        <f>_xlfn.IFNA(VLOOKUP(B173,'Canterbury 10'!C:J,8,0),"")</f>
        <v/>
      </c>
      <c r="J173" s="63"/>
      <c r="K173" s="63"/>
      <c r="L173" s="63"/>
      <c r="M173" s="63"/>
      <c r="N173" s="63"/>
      <c r="O173" s="65">
        <f t="shared" si="11"/>
        <v>15</v>
      </c>
      <c r="P173" s="66">
        <f t="shared" si="14"/>
        <v>14</v>
      </c>
      <c r="Q173" s="91">
        <f t="shared" si="12"/>
        <v>1</v>
      </c>
    </row>
    <row r="174" spans="1:17">
      <c r="A174" s="90" t="s">
        <v>113</v>
      </c>
      <c r="B174" s="62" t="s">
        <v>69</v>
      </c>
      <c r="C174" s="63">
        <f>_xlfn.IFNA(VLOOKUP($B174,'Mob match'!$C$2:$E$180,3,0),"")</f>
        <v>18</v>
      </c>
      <c r="D174" s="63">
        <f>_xlfn.IFNA(VLOOKUP($B174,'August parkrun'!$A$2:$H$203,8,0),"")</f>
        <v>5</v>
      </c>
      <c r="E174" s="63" t="str">
        <f>_xlfn.IFNA(VLOOKUP($B174,'Weald 10K'!$E$3:$L$74,8,0),"")</f>
        <v/>
      </c>
      <c r="F174" s="63">
        <f>_xlfn.IFNA(VLOOKUP($B174,KFLKnole!$C$2:$H$93,6,0),"")</f>
        <v>14</v>
      </c>
      <c r="G174" s="64"/>
      <c r="H174" s="63">
        <f>_xlfn.IFNA(VLOOKUP($B174,TurkeyRun!$B$2:$J$900,9,0),"")</f>
        <v>13</v>
      </c>
      <c r="I174" s="63">
        <f>_xlfn.IFNA(VLOOKUP(B174,'Canterbury 10'!C:J,8,0),"")</f>
        <v>20</v>
      </c>
      <c r="J174" s="63"/>
      <c r="K174" s="63"/>
      <c r="L174" s="63"/>
      <c r="M174" s="63"/>
      <c r="N174" s="63"/>
      <c r="O174" s="65">
        <f t="shared" si="11"/>
        <v>70</v>
      </c>
      <c r="P174" s="66">
        <f t="shared" si="14"/>
        <v>4</v>
      </c>
      <c r="Q174" s="91">
        <f t="shared" si="12"/>
        <v>5</v>
      </c>
    </row>
    <row r="175" spans="1:17">
      <c r="A175" s="90" t="s">
        <v>113</v>
      </c>
      <c r="B175" s="62" t="s">
        <v>122</v>
      </c>
      <c r="C175" s="63" t="str">
        <f>_xlfn.IFNA(VLOOKUP($B175,'Mob match'!$C$2:$E$180,3,0),"")</f>
        <v/>
      </c>
      <c r="D175" s="63">
        <f>_xlfn.IFNA(VLOOKUP($B175,'August parkrun'!$A$2:$H$203,8,0),"")</f>
        <v>9</v>
      </c>
      <c r="E175" s="63">
        <f>_xlfn.IFNA(VLOOKUP($B175,'Weald 10K'!$E$3:$L$74,8,0),"")</f>
        <v>15</v>
      </c>
      <c r="F175" s="63">
        <f>_xlfn.IFNA(VLOOKUP($B175,KFLKnole!$C$2:$H$93,6,0),"")</f>
        <v>15</v>
      </c>
      <c r="G175" s="64"/>
      <c r="H175" s="63" t="str">
        <f>_xlfn.IFNA(VLOOKUP($B175,TurkeyRun!$B$2:$J$900,9,0),"")</f>
        <v/>
      </c>
      <c r="I175" s="63" t="str">
        <f>_xlfn.IFNA(VLOOKUP(B175,'Canterbury 10'!C:J,8,0),"")</f>
        <v/>
      </c>
      <c r="J175" s="63"/>
      <c r="K175" s="63"/>
      <c r="L175" s="63"/>
      <c r="M175" s="63"/>
      <c r="N175" s="63"/>
      <c r="O175" s="65">
        <f t="shared" si="11"/>
        <v>39</v>
      </c>
      <c r="P175" s="66">
        <f t="shared" si="14"/>
        <v>9</v>
      </c>
      <c r="Q175" s="91">
        <f t="shared" si="12"/>
        <v>3</v>
      </c>
    </row>
    <row r="176" spans="1:17">
      <c r="A176" s="90" t="s">
        <v>113</v>
      </c>
      <c r="B176" s="62" t="s">
        <v>197</v>
      </c>
      <c r="C176" s="63" t="str">
        <f>_xlfn.IFNA(VLOOKUP($B176,'Mob match'!$C$2:$E$180,3,0),"")</f>
        <v/>
      </c>
      <c r="D176" s="63">
        <f>_xlfn.IFNA(VLOOKUP($B176,'August parkrun'!$A$2:$H$203,8,0),"")</f>
        <v>14</v>
      </c>
      <c r="E176" s="63" t="str">
        <f>_xlfn.IFNA(VLOOKUP($B176,'Weald 10K'!$E$3:$L$74,8,0),"")</f>
        <v/>
      </c>
      <c r="F176" s="63" t="str">
        <f>_xlfn.IFNA(VLOOKUP($B176,KFLKnole!$C$2:$H$93,6,0),"")</f>
        <v/>
      </c>
      <c r="G176" s="64"/>
      <c r="H176" s="63" t="str">
        <f>_xlfn.IFNA(VLOOKUP($B176,TurkeyRun!$B$2:$J$900,9,0),"")</f>
        <v/>
      </c>
      <c r="I176" s="63" t="str">
        <f>_xlfn.IFNA(VLOOKUP(B176,'Canterbury 10'!C:J,8,0),"")</f>
        <v/>
      </c>
      <c r="J176" s="63"/>
      <c r="K176" s="63"/>
      <c r="L176" s="63"/>
      <c r="M176" s="63"/>
      <c r="N176" s="63"/>
      <c r="O176" s="65">
        <f t="shared" si="11"/>
        <v>14</v>
      </c>
      <c r="P176" s="66">
        <f t="shared" si="14"/>
        <v>17</v>
      </c>
      <c r="Q176" s="91">
        <f t="shared" si="12"/>
        <v>1</v>
      </c>
    </row>
    <row r="177" spans="1:17" ht="15.75" thickBot="1">
      <c r="A177" s="92" t="s">
        <v>113</v>
      </c>
      <c r="B177" s="93" t="s">
        <v>174</v>
      </c>
      <c r="C177" s="94" t="str">
        <f>_xlfn.IFNA(VLOOKUP($B177,'Mob match'!$C$2:$E$180,3,0),"")</f>
        <v/>
      </c>
      <c r="D177" s="94">
        <f>_xlfn.IFNA(VLOOKUP($B177,'August parkrun'!$A$2:$H$203,8,0),"")</f>
        <v>0</v>
      </c>
      <c r="E177" s="94" t="str">
        <f>_xlfn.IFNA(VLOOKUP($B177,'Weald 10K'!$E$3:$L$74,8,0),"")</f>
        <v/>
      </c>
      <c r="F177" s="94" t="str">
        <f>_xlfn.IFNA(VLOOKUP($B177,KFLKnole!$C$2:$H$93,6,0),"")</f>
        <v/>
      </c>
      <c r="G177" s="95"/>
      <c r="H177" s="94">
        <f>_xlfn.IFNA(VLOOKUP($B177,TurkeyRun!$B$2:$J$900,9,0),"")</f>
        <v>10</v>
      </c>
      <c r="I177" s="94" t="str">
        <f>_xlfn.IFNA(VLOOKUP(B177,'Canterbury 10'!C:J,8,0),"")</f>
        <v/>
      </c>
      <c r="J177" s="94"/>
      <c r="K177" s="94"/>
      <c r="L177" s="94"/>
      <c r="M177" s="94"/>
      <c r="N177" s="94"/>
      <c r="O177" s="96">
        <f t="shared" si="11"/>
        <v>10</v>
      </c>
      <c r="P177" s="105">
        <f t="shared" si="14"/>
        <v>20</v>
      </c>
      <c r="Q177" s="98">
        <f t="shared" si="12"/>
        <v>2</v>
      </c>
    </row>
    <row r="178" spans="1:17">
      <c r="A178" s="99" t="s">
        <v>114</v>
      </c>
      <c r="B178" s="100" t="s">
        <v>198</v>
      </c>
      <c r="C178" s="85" t="str">
        <f>_xlfn.IFNA(VLOOKUP($B178,'Mob match'!$C$2:$E$180,3,0),"")</f>
        <v/>
      </c>
      <c r="D178" s="85">
        <f>_xlfn.IFNA(VLOOKUP($B178,'August parkrun'!$A$2:$H$203,8,0),"")</f>
        <v>16</v>
      </c>
      <c r="E178" s="85" t="str">
        <f>_xlfn.IFNA(VLOOKUP($B178,'Weald 10K'!$E$3:$L$74,8,0),"")</f>
        <v/>
      </c>
      <c r="F178" s="85" t="str">
        <f>_xlfn.IFNA(VLOOKUP($B178,KFLKnole!$C$2:$H$93,6,0),"")</f>
        <v/>
      </c>
      <c r="G178" s="86"/>
      <c r="H178" s="85" t="str">
        <f>_xlfn.IFNA(VLOOKUP($B178,TurkeyRun!$B$2:$J$900,9,0),"")</f>
        <v/>
      </c>
      <c r="I178" s="85" t="str">
        <f>_xlfn.IFNA(VLOOKUP(B178,'Canterbury 10'!C:J,8,0),"")</f>
        <v/>
      </c>
      <c r="J178" s="85"/>
      <c r="K178" s="85"/>
      <c r="L178" s="85"/>
      <c r="M178" s="85"/>
      <c r="N178" s="85"/>
      <c r="O178" s="87">
        <f t="shared" si="11"/>
        <v>16</v>
      </c>
      <c r="P178" s="88">
        <f>RANK(O178,O$178:O$194)</f>
        <v>11</v>
      </c>
      <c r="Q178" s="89">
        <f t="shared" si="12"/>
        <v>1</v>
      </c>
    </row>
    <row r="179" spans="1:17">
      <c r="A179" s="101" t="s">
        <v>114</v>
      </c>
      <c r="B179" s="68" t="s">
        <v>182</v>
      </c>
      <c r="C179" s="63" t="str">
        <f>_xlfn.IFNA(VLOOKUP($B179,'Mob match'!$C$2:$E$180,3,0),"")</f>
        <v/>
      </c>
      <c r="D179" s="63">
        <f>_xlfn.IFNA(VLOOKUP($B179,'August parkrun'!$A$2:$H$203,8,0),"")</f>
        <v>7</v>
      </c>
      <c r="E179" s="63" t="str">
        <f>_xlfn.IFNA(VLOOKUP($B179,'Weald 10K'!$E$3:$L$74,8,0),"")</f>
        <v/>
      </c>
      <c r="F179" s="63" t="str">
        <f>_xlfn.IFNA(VLOOKUP($B179,KFLKnole!$C$2:$H$93,6,0),"")</f>
        <v/>
      </c>
      <c r="G179" s="64"/>
      <c r="H179" s="63">
        <f>_xlfn.IFNA(VLOOKUP($B179,TurkeyRun!$B$2:$J$900,9,0),"")</f>
        <v>16</v>
      </c>
      <c r="I179" s="63">
        <f>_xlfn.IFNA(VLOOKUP(B179,'Canterbury 10'!C:J,8,0),"")</f>
        <v>20</v>
      </c>
      <c r="J179" s="63"/>
      <c r="K179" s="63"/>
      <c r="L179" s="63"/>
      <c r="M179" s="63"/>
      <c r="N179" s="63"/>
      <c r="O179" s="65">
        <f t="shared" si="11"/>
        <v>43</v>
      </c>
      <c r="P179" s="66">
        <f t="shared" ref="P179:P194" si="15">RANK(O179,O$178:O$194)</f>
        <v>4</v>
      </c>
      <c r="Q179" s="91">
        <f t="shared" si="12"/>
        <v>3</v>
      </c>
    </row>
    <row r="180" spans="1:17">
      <c r="A180" s="101" t="s">
        <v>114</v>
      </c>
      <c r="B180" s="68" t="s">
        <v>183</v>
      </c>
      <c r="C180" s="63" t="str">
        <f>_xlfn.IFNA(VLOOKUP($B180,'Mob match'!$C$2:$E$180,3,0),"")</f>
        <v/>
      </c>
      <c r="D180" s="63">
        <f>_xlfn.IFNA(VLOOKUP($B180,'August parkrun'!$A$2:$H$203,8,0),"")</f>
        <v>8</v>
      </c>
      <c r="E180" s="63" t="str">
        <f>_xlfn.IFNA(VLOOKUP($B180,'Weald 10K'!$E$3:$L$74,8,0),"")</f>
        <v/>
      </c>
      <c r="F180" s="63" t="str">
        <f>_xlfn.IFNA(VLOOKUP($B180,KFLKnole!$C$2:$H$93,6,0),"")</f>
        <v/>
      </c>
      <c r="G180" s="64"/>
      <c r="H180" s="63" t="str">
        <f>_xlfn.IFNA(VLOOKUP($B180,TurkeyRun!$B$2:$J$900,9,0),"")</f>
        <v/>
      </c>
      <c r="I180" s="63" t="str">
        <f>_xlfn.IFNA(VLOOKUP(B180,'Canterbury 10'!C:J,8,0),"")</f>
        <v/>
      </c>
      <c r="J180" s="63"/>
      <c r="K180" s="63"/>
      <c r="L180" s="63"/>
      <c r="M180" s="63"/>
      <c r="N180" s="63"/>
      <c r="O180" s="65">
        <f t="shared" si="11"/>
        <v>8</v>
      </c>
      <c r="P180" s="66">
        <f t="shared" si="15"/>
        <v>16</v>
      </c>
      <c r="Q180" s="91">
        <f t="shared" si="12"/>
        <v>1</v>
      </c>
    </row>
    <row r="181" spans="1:17">
      <c r="A181" s="101" t="s">
        <v>114</v>
      </c>
      <c r="B181" s="68" t="s">
        <v>199</v>
      </c>
      <c r="C181" s="63" t="str">
        <f>_xlfn.IFNA(VLOOKUP($B181,'Mob match'!$C$2:$E$180,3,0),"")</f>
        <v/>
      </c>
      <c r="D181" s="63">
        <f>_xlfn.IFNA(VLOOKUP($B181,'August parkrun'!$A$2:$H$203,8,0),"")</f>
        <v>9</v>
      </c>
      <c r="E181" s="63" t="str">
        <f>_xlfn.IFNA(VLOOKUP($B181,'Weald 10K'!$E$3:$L$74,8,0),"")</f>
        <v/>
      </c>
      <c r="F181" s="63" t="str">
        <f>_xlfn.IFNA(VLOOKUP($B181,KFLKnole!$C$2:$H$93,6,0),"")</f>
        <v/>
      </c>
      <c r="G181" s="64"/>
      <c r="H181" s="63" t="str">
        <f>_xlfn.IFNA(VLOOKUP($B181,TurkeyRun!$B$2:$J$900,9,0),"")</f>
        <v/>
      </c>
      <c r="I181" s="63" t="str">
        <f>_xlfn.IFNA(VLOOKUP(B181,'Canterbury 10'!C:J,8,0),"")</f>
        <v/>
      </c>
      <c r="J181" s="63"/>
      <c r="K181" s="63"/>
      <c r="L181" s="63"/>
      <c r="M181" s="63"/>
      <c r="N181" s="63"/>
      <c r="O181" s="65">
        <f t="shared" si="11"/>
        <v>9</v>
      </c>
      <c r="P181" s="66">
        <f t="shared" si="15"/>
        <v>15</v>
      </c>
      <c r="Q181" s="91">
        <f t="shared" si="12"/>
        <v>1</v>
      </c>
    </row>
    <row r="182" spans="1:17">
      <c r="A182" s="101" t="s">
        <v>114</v>
      </c>
      <c r="B182" s="68" t="s">
        <v>175</v>
      </c>
      <c r="C182" s="63" t="str">
        <f>_xlfn.IFNA(VLOOKUP($B182,'Mob match'!$C$2:$E$180,3,0),"")</f>
        <v/>
      </c>
      <c r="D182" s="63">
        <f>_xlfn.IFNA(VLOOKUP($B182,'August parkrun'!$A$2:$H$203,8,0),"")</f>
        <v>13</v>
      </c>
      <c r="E182" s="63" t="str">
        <f>_xlfn.IFNA(VLOOKUP($B182,'Weald 10K'!$E$3:$L$74,8,0),"")</f>
        <v/>
      </c>
      <c r="F182" s="63" t="str">
        <f>_xlfn.IFNA(VLOOKUP($B182,KFLKnole!$C$2:$H$93,6,0),"")</f>
        <v/>
      </c>
      <c r="G182" s="64"/>
      <c r="H182" s="63">
        <f>_xlfn.IFNA(VLOOKUP($B182,TurkeyRun!$B$2:$J$900,9,0),"")</f>
        <v>15</v>
      </c>
      <c r="I182" s="63" t="str">
        <f>_xlfn.IFNA(VLOOKUP(B182,'Canterbury 10'!C:J,8,0),"")</f>
        <v/>
      </c>
      <c r="J182" s="63"/>
      <c r="K182" s="63"/>
      <c r="L182" s="63"/>
      <c r="M182" s="63"/>
      <c r="N182" s="63"/>
      <c r="O182" s="65">
        <f t="shared" si="11"/>
        <v>28</v>
      </c>
      <c r="P182" s="66">
        <f t="shared" si="15"/>
        <v>7</v>
      </c>
      <c r="Q182" s="91">
        <f t="shared" si="12"/>
        <v>2</v>
      </c>
    </row>
    <row r="183" spans="1:17">
      <c r="A183" s="101" t="s">
        <v>114</v>
      </c>
      <c r="B183" s="68" t="s">
        <v>102</v>
      </c>
      <c r="C183" s="63">
        <f>_xlfn.IFNA(VLOOKUP($B183,'Mob match'!$C$2:$E$180,3,0),"")</f>
        <v>12</v>
      </c>
      <c r="D183" s="63">
        <f>_xlfn.IFNA(VLOOKUP($B183,'August parkrun'!$A$2:$H$203,8,0),"")</f>
        <v>11</v>
      </c>
      <c r="E183" s="63" t="str">
        <f>_xlfn.IFNA(VLOOKUP($B183,'Weald 10K'!$E$3:$L$74,8,0),"")</f>
        <v/>
      </c>
      <c r="F183" s="63">
        <f>_xlfn.IFNA(VLOOKUP($B183,KFLKnole!$C$2:$H$93,6,0),"")</f>
        <v>15</v>
      </c>
      <c r="G183" s="64"/>
      <c r="H183" s="63" t="str">
        <f>_xlfn.IFNA(VLOOKUP($B183,TurkeyRun!$B$2:$J$900,9,0),"")</f>
        <v/>
      </c>
      <c r="I183" s="63" t="str">
        <f>_xlfn.IFNA(VLOOKUP(B183,'Canterbury 10'!C:J,8,0),"")</f>
        <v/>
      </c>
      <c r="J183" s="63"/>
      <c r="K183" s="63"/>
      <c r="L183" s="63"/>
      <c r="M183" s="63"/>
      <c r="N183" s="63"/>
      <c r="O183" s="65">
        <f t="shared" si="11"/>
        <v>38</v>
      </c>
      <c r="P183" s="66">
        <f t="shared" si="15"/>
        <v>5</v>
      </c>
      <c r="Q183" s="91">
        <f t="shared" si="12"/>
        <v>3</v>
      </c>
    </row>
    <row r="184" spans="1:17">
      <c r="A184" s="101" t="s">
        <v>114</v>
      </c>
      <c r="B184" s="68" t="s">
        <v>100</v>
      </c>
      <c r="C184" s="63">
        <f>_xlfn.IFNA(VLOOKUP($B184,'Mob match'!$C$2:$E$180,3,0),"")</f>
        <v>14</v>
      </c>
      <c r="D184" s="63">
        <f>_xlfn.IFNA(VLOOKUP($B184,'August parkrun'!$A$2:$H$203,8,0),"")</f>
        <v>5</v>
      </c>
      <c r="E184" s="63" t="str">
        <f>_xlfn.IFNA(VLOOKUP($B184,'Weald 10K'!$E$3:$L$74,8,0),"")</f>
        <v/>
      </c>
      <c r="F184" s="63" t="str">
        <f>_xlfn.IFNA(VLOOKUP($B184,KFLKnole!$C$2:$H$93,6,0),"")</f>
        <v/>
      </c>
      <c r="G184" s="64"/>
      <c r="H184" s="63" t="str">
        <f>_xlfn.IFNA(VLOOKUP($B184,TurkeyRun!$B$2:$J$900,9,0),"")</f>
        <v/>
      </c>
      <c r="I184" s="63" t="str">
        <f>_xlfn.IFNA(VLOOKUP(B184,'Canterbury 10'!C:J,8,0),"")</f>
        <v/>
      </c>
      <c r="J184" s="63"/>
      <c r="K184" s="63"/>
      <c r="L184" s="63"/>
      <c r="M184" s="63"/>
      <c r="N184" s="63"/>
      <c r="O184" s="65">
        <f t="shared" si="11"/>
        <v>19</v>
      </c>
      <c r="P184" s="66">
        <f t="shared" si="15"/>
        <v>9</v>
      </c>
      <c r="Q184" s="91">
        <f t="shared" si="12"/>
        <v>2</v>
      </c>
    </row>
    <row r="185" spans="1:17">
      <c r="A185" s="101" t="s">
        <v>114</v>
      </c>
      <c r="B185" s="68" t="s">
        <v>83</v>
      </c>
      <c r="C185" s="63">
        <f>_xlfn.IFNA(VLOOKUP($B185,'Mob match'!$C$2:$E$180,3,0),"")</f>
        <v>15</v>
      </c>
      <c r="D185" s="63">
        <f>_xlfn.IFNA(VLOOKUP($B185,'August parkrun'!$A$2:$H$203,8,0),"")</f>
        <v>20</v>
      </c>
      <c r="E185" s="63">
        <f>_xlfn.IFNA(VLOOKUP($B185,'Weald 10K'!$E$3:$L$74,8,0),"")</f>
        <v>20</v>
      </c>
      <c r="F185" s="63">
        <f>_xlfn.IFNA(VLOOKUP($B185,KFLKnole!$C$2:$H$93,6,0),"")</f>
        <v>20</v>
      </c>
      <c r="G185" s="64"/>
      <c r="H185" s="63">
        <f>_xlfn.IFNA(VLOOKUP($B185,TurkeyRun!$B$2:$J$900,9,0),"")</f>
        <v>20</v>
      </c>
      <c r="I185" s="63">
        <f>_xlfn.IFNA(VLOOKUP(B185,'Canterbury 10'!C:J,8,0),"")</f>
        <v>18</v>
      </c>
      <c r="J185" s="63"/>
      <c r="K185" s="63"/>
      <c r="L185" s="63"/>
      <c r="M185" s="63"/>
      <c r="N185" s="63"/>
      <c r="O185" s="65">
        <f t="shared" si="11"/>
        <v>113</v>
      </c>
      <c r="P185" s="66">
        <f t="shared" si="15"/>
        <v>1</v>
      </c>
      <c r="Q185" s="91">
        <f t="shared" si="12"/>
        <v>6</v>
      </c>
    </row>
    <row r="186" spans="1:17">
      <c r="A186" s="101" t="s">
        <v>114</v>
      </c>
      <c r="B186" s="68" t="s">
        <v>190</v>
      </c>
      <c r="C186" s="63" t="str">
        <f>_xlfn.IFNA(VLOOKUP($B186,'Mob match'!$C$2:$E$180,3,0),"")</f>
        <v/>
      </c>
      <c r="D186" s="63">
        <f>_xlfn.IFNA(VLOOKUP($B186,'August parkrun'!$A$2:$H$203,8,0),"")</f>
        <v>14</v>
      </c>
      <c r="E186" s="63" t="str">
        <f>_xlfn.IFNA(VLOOKUP($B186,'Weald 10K'!$E$3:$L$74,8,0),"")</f>
        <v/>
      </c>
      <c r="F186" s="63" t="str">
        <f>_xlfn.IFNA(VLOOKUP($B186,KFLKnole!$C$2:$H$93,6,0),"")</f>
        <v/>
      </c>
      <c r="G186" s="64"/>
      <c r="H186" s="63" t="str">
        <f>_xlfn.IFNA(VLOOKUP($B186,TurkeyRun!$B$2:$J$900,9,0),"")</f>
        <v/>
      </c>
      <c r="I186" s="63" t="str">
        <f>_xlfn.IFNA(VLOOKUP(B186,'Canterbury 10'!C:J,8,0),"")</f>
        <v/>
      </c>
      <c r="J186" s="63"/>
      <c r="K186" s="63"/>
      <c r="L186" s="63"/>
      <c r="M186" s="63"/>
      <c r="N186" s="63"/>
      <c r="O186" s="65">
        <f t="shared" si="11"/>
        <v>14</v>
      </c>
      <c r="P186" s="66">
        <f t="shared" si="15"/>
        <v>14</v>
      </c>
      <c r="Q186" s="91">
        <f t="shared" si="12"/>
        <v>1</v>
      </c>
    </row>
    <row r="187" spans="1:17">
      <c r="A187" s="101" t="s">
        <v>114</v>
      </c>
      <c r="B187" s="68" t="s">
        <v>98</v>
      </c>
      <c r="C187" s="63">
        <f>_xlfn.IFNA(VLOOKUP($B187,'Mob match'!$C$2:$E$180,3,0),"")</f>
        <v>18</v>
      </c>
      <c r="D187" s="63" t="str">
        <f>_xlfn.IFNA(VLOOKUP($B187,'August parkrun'!$A$2:$H$203,8,0),"")</f>
        <v/>
      </c>
      <c r="E187" s="63" t="str">
        <f>_xlfn.IFNA(VLOOKUP($B187,'Weald 10K'!$E$3:$L$74,8,0),"")</f>
        <v/>
      </c>
      <c r="F187" s="63" t="str">
        <f>_xlfn.IFNA(VLOOKUP($B187,KFLKnole!$C$2:$H$93,6,0),"")</f>
        <v/>
      </c>
      <c r="G187" s="64"/>
      <c r="H187" s="63" t="str">
        <f>_xlfn.IFNA(VLOOKUP($B187,TurkeyRun!$B$2:$J$900,9,0),"")</f>
        <v/>
      </c>
      <c r="I187" s="63" t="str">
        <f>_xlfn.IFNA(VLOOKUP(B187,'Canterbury 10'!C:J,8,0),"")</f>
        <v/>
      </c>
      <c r="J187" s="63"/>
      <c r="K187" s="63"/>
      <c r="L187" s="63"/>
      <c r="M187" s="63"/>
      <c r="N187" s="63"/>
      <c r="O187" s="65">
        <f t="shared" si="11"/>
        <v>18</v>
      </c>
      <c r="P187" s="66">
        <f t="shared" si="15"/>
        <v>10</v>
      </c>
      <c r="Q187" s="91">
        <f t="shared" si="12"/>
        <v>1</v>
      </c>
    </row>
    <row r="188" spans="1:17">
      <c r="A188" s="101" t="s">
        <v>114</v>
      </c>
      <c r="B188" s="68" t="s">
        <v>143</v>
      </c>
      <c r="C188" s="63">
        <f>_xlfn.IFNA(VLOOKUP($B188,'Mob match'!$C$2:$E$180,3,0),"")</f>
        <v>15</v>
      </c>
      <c r="D188" s="63">
        <f>_xlfn.IFNA(VLOOKUP($B188,'August parkrun'!$A$2:$H$203,8,0),"")</f>
        <v>12</v>
      </c>
      <c r="E188" s="63">
        <f>_xlfn.IFNA(VLOOKUP($B188,'Weald 10K'!$E$3:$L$74,8,0),"")</f>
        <v>18</v>
      </c>
      <c r="F188" s="63">
        <f>_xlfn.IFNA(VLOOKUP($B188,KFLKnole!$C$2:$H$93,6,0),"")</f>
        <v>16</v>
      </c>
      <c r="G188" s="64"/>
      <c r="H188" s="63">
        <f>_xlfn.IFNA(VLOOKUP($B188,TurkeyRun!$B$2:$J$900,9,0),"")</f>
        <v>14</v>
      </c>
      <c r="I188" s="63" t="str">
        <f>_xlfn.IFNA(VLOOKUP(B188,'Canterbury 10'!C:J,8,0),"")</f>
        <v/>
      </c>
      <c r="J188" s="63"/>
      <c r="K188" s="63"/>
      <c r="L188" s="63"/>
      <c r="M188" s="63"/>
      <c r="N188" s="63"/>
      <c r="O188" s="65">
        <f t="shared" si="11"/>
        <v>75</v>
      </c>
      <c r="P188" s="66">
        <f t="shared" si="15"/>
        <v>3</v>
      </c>
      <c r="Q188" s="91">
        <f t="shared" si="12"/>
        <v>5</v>
      </c>
    </row>
    <row r="189" spans="1:17">
      <c r="A189" s="101" t="s">
        <v>114</v>
      </c>
      <c r="B189" s="68" t="s">
        <v>82</v>
      </c>
      <c r="C189" s="63">
        <f>_xlfn.IFNA(VLOOKUP($B189,'Mob match'!$C$2:$E$180,3,0),"")</f>
        <v>16</v>
      </c>
      <c r="D189" s="63" t="str">
        <f>_xlfn.IFNA(VLOOKUP($B189,'August parkrun'!$A$2:$H$203,8,0),"")</f>
        <v/>
      </c>
      <c r="E189" s="63" t="str">
        <f>_xlfn.IFNA(VLOOKUP($B189,'Weald 10K'!$E$3:$L$74,8,0),"")</f>
        <v/>
      </c>
      <c r="F189" s="63" t="str">
        <f>_xlfn.IFNA(VLOOKUP($B189,KFLKnole!$C$2:$H$93,6,0),"")</f>
        <v/>
      </c>
      <c r="G189" s="64"/>
      <c r="H189" s="63" t="str">
        <f>_xlfn.IFNA(VLOOKUP($B189,TurkeyRun!$B$2:$J$900,9,0),"")</f>
        <v/>
      </c>
      <c r="I189" s="63" t="str">
        <f>_xlfn.IFNA(VLOOKUP(B189,'Canterbury 10'!C:J,8,0),"")</f>
        <v/>
      </c>
      <c r="J189" s="63"/>
      <c r="K189" s="63"/>
      <c r="L189" s="63"/>
      <c r="M189" s="63"/>
      <c r="N189" s="63"/>
      <c r="O189" s="65">
        <f t="shared" si="11"/>
        <v>16</v>
      </c>
      <c r="P189" s="66">
        <f t="shared" si="15"/>
        <v>11</v>
      </c>
      <c r="Q189" s="91">
        <f t="shared" si="12"/>
        <v>1</v>
      </c>
    </row>
    <row r="190" spans="1:17">
      <c r="A190" s="101" t="s">
        <v>114</v>
      </c>
      <c r="B190" s="68" t="s">
        <v>86</v>
      </c>
      <c r="C190" s="63">
        <f>_xlfn.IFNA(VLOOKUP($B190,'Mob match'!$C$2:$E$180,3,0),"")</f>
        <v>13</v>
      </c>
      <c r="D190" s="63">
        <f>_xlfn.IFNA(VLOOKUP($B190,'August parkrun'!$A$2:$H$203,8,0),"")</f>
        <v>10</v>
      </c>
      <c r="E190" s="63" t="str">
        <f>_xlfn.IFNA(VLOOKUP($B190,'Weald 10K'!$E$3:$L$74,8,0),"")</f>
        <v/>
      </c>
      <c r="F190" s="63" t="str">
        <f>_xlfn.IFNA(VLOOKUP($B190,KFLKnole!$C$2:$H$93,6,0),"")</f>
        <v/>
      </c>
      <c r="G190" s="64"/>
      <c r="H190" s="63" t="str">
        <f>_xlfn.IFNA(VLOOKUP($B190,TurkeyRun!$B$2:$J$900,9,0),"")</f>
        <v/>
      </c>
      <c r="I190" s="63" t="str">
        <f>_xlfn.IFNA(VLOOKUP(B190,'Canterbury 10'!C:J,8,0),"")</f>
        <v/>
      </c>
      <c r="J190" s="63"/>
      <c r="K190" s="63"/>
      <c r="L190" s="63"/>
      <c r="M190" s="63"/>
      <c r="N190" s="63"/>
      <c r="O190" s="65">
        <f t="shared" si="11"/>
        <v>23</v>
      </c>
      <c r="P190" s="66">
        <f t="shared" si="15"/>
        <v>8</v>
      </c>
      <c r="Q190" s="91">
        <f t="shared" si="12"/>
        <v>2</v>
      </c>
    </row>
    <row r="191" spans="1:17">
      <c r="A191" s="101" t="s">
        <v>114</v>
      </c>
      <c r="B191" s="68" t="s">
        <v>202</v>
      </c>
      <c r="C191" s="63" t="str">
        <f>_xlfn.IFNA(VLOOKUP($B191,'Mob match'!$C$2:$E$180,3,0),"")</f>
        <v/>
      </c>
      <c r="D191" s="63">
        <f>_xlfn.IFNA(VLOOKUP($B191,'August parkrun'!$A$2:$H$203,8,0),"")</f>
        <v>6</v>
      </c>
      <c r="E191" s="63" t="str">
        <f>_xlfn.IFNA(VLOOKUP($B191,'Weald 10K'!$E$3:$L$74,8,0),"")</f>
        <v/>
      </c>
      <c r="F191" s="63" t="str">
        <f>_xlfn.IFNA(VLOOKUP($B191,KFLKnole!$C$2:$H$93,6,0),"")</f>
        <v/>
      </c>
      <c r="G191" s="64"/>
      <c r="H191" s="63" t="str">
        <f>_xlfn.IFNA(VLOOKUP($B191,TurkeyRun!$B$2:$J$900,9,0),"")</f>
        <v/>
      </c>
      <c r="I191" s="63" t="str">
        <f>_xlfn.IFNA(VLOOKUP(B191,'Canterbury 10'!C:J,8,0),"")</f>
        <v/>
      </c>
      <c r="J191" s="63"/>
      <c r="K191" s="63"/>
      <c r="L191" s="63"/>
      <c r="M191" s="63"/>
      <c r="N191" s="63"/>
      <c r="O191" s="65">
        <f t="shared" si="11"/>
        <v>6</v>
      </c>
      <c r="P191" s="66">
        <f t="shared" si="15"/>
        <v>17</v>
      </c>
      <c r="Q191" s="91">
        <f t="shared" si="12"/>
        <v>1</v>
      </c>
    </row>
    <row r="192" spans="1:17">
      <c r="A192" s="101" t="s">
        <v>114</v>
      </c>
      <c r="B192" s="68" t="s">
        <v>195</v>
      </c>
      <c r="C192" s="63" t="str">
        <f>_xlfn.IFNA(VLOOKUP($B192,'Mob match'!$C$2:$E$180,3,0),"")</f>
        <v/>
      </c>
      <c r="D192" s="63">
        <f>_xlfn.IFNA(VLOOKUP($B192,'August parkrun'!$A$2:$H$203,8,0),"")</f>
        <v>15</v>
      </c>
      <c r="E192" s="63" t="str">
        <f>_xlfn.IFNA(VLOOKUP($B192,'Weald 10K'!$E$3:$L$74,8,0),"")</f>
        <v/>
      </c>
      <c r="F192" s="63" t="str">
        <f>_xlfn.IFNA(VLOOKUP($B192,KFLKnole!$C$2:$H$93,6,0),"")</f>
        <v/>
      </c>
      <c r="G192" s="64"/>
      <c r="H192" s="63" t="str">
        <f>_xlfn.IFNA(VLOOKUP($B192,TurkeyRun!$B$2:$J$900,9,0),"")</f>
        <v/>
      </c>
      <c r="I192" s="63" t="str">
        <f>_xlfn.IFNA(VLOOKUP(B192,'Canterbury 10'!C:J,8,0),"")</f>
        <v/>
      </c>
      <c r="J192" s="63"/>
      <c r="K192" s="63"/>
      <c r="L192" s="63"/>
      <c r="M192" s="63"/>
      <c r="N192" s="63"/>
      <c r="O192" s="65">
        <f t="shared" si="11"/>
        <v>15</v>
      </c>
      <c r="P192" s="66">
        <f t="shared" si="15"/>
        <v>13</v>
      </c>
      <c r="Q192" s="91">
        <f t="shared" si="12"/>
        <v>1</v>
      </c>
    </row>
    <row r="193" spans="1:17">
      <c r="A193" s="101" t="s">
        <v>114</v>
      </c>
      <c r="B193" s="68" t="s">
        <v>81</v>
      </c>
      <c r="C193" s="63">
        <f>_xlfn.IFNA(VLOOKUP($B193,'Mob match'!$C$2:$E$180,3,0),"")</f>
        <v>20</v>
      </c>
      <c r="D193" s="63">
        <f>_xlfn.IFNA(VLOOKUP($B193,'August parkrun'!$A$2:$H$203,8,0),"")</f>
        <v>18</v>
      </c>
      <c r="E193" s="63">
        <f>_xlfn.IFNA(VLOOKUP($B193,'Weald 10K'!$E$3:$L$74,8,0),"")</f>
        <v>16</v>
      </c>
      <c r="F193" s="63">
        <f>_xlfn.IFNA(VLOOKUP($B193,KFLKnole!$C$2:$H$93,6,0),"")</f>
        <v>18</v>
      </c>
      <c r="G193" s="64"/>
      <c r="H193" s="63">
        <f>_xlfn.IFNA(VLOOKUP($B193,TurkeyRun!$B$2:$J$900,9,0),"")</f>
        <v>18</v>
      </c>
      <c r="I193" s="63" t="str">
        <f>_xlfn.IFNA(VLOOKUP(B193,'Canterbury 10'!C:J,8,0),"")</f>
        <v/>
      </c>
      <c r="J193" s="63"/>
      <c r="K193" s="63"/>
      <c r="L193" s="63"/>
      <c r="M193" s="63"/>
      <c r="N193" s="63"/>
      <c r="O193" s="65">
        <f t="shared" si="11"/>
        <v>90</v>
      </c>
      <c r="P193" s="66">
        <f t="shared" si="15"/>
        <v>2</v>
      </c>
      <c r="Q193" s="91">
        <f t="shared" si="12"/>
        <v>5</v>
      </c>
    </row>
    <row r="194" spans="1:17" ht="15.75" thickBot="1">
      <c r="A194" s="102" t="s">
        <v>114</v>
      </c>
      <c r="B194" s="103" t="s">
        <v>132</v>
      </c>
      <c r="C194" s="94">
        <f>_xlfn.IFNA(VLOOKUP($B194,'Mob match'!$C$2:$E$180,3,0),"")</f>
        <v>15</v>
      </c>
      <c r="D194" s="94" t="str">
        <f>_xlfn.IFNA(VLOOKUP($B194,'August parkrun'!$A$2:$H$203,8,0),"")</f>
        <v/>
      </c>
      <c r="E194" s="94">
        <f>_xlfn.IFNA(VLOOKUP($B194,'Weald 10K'!$E$3:$L$74,8,0),"")</f>
        <v>15</v>
      </c>
      <c r="F194" s="94" t="str">
        <f>_xlfn.IFNA(VLOOKUP($B194,KFLKnole!$C$2:$H$93,6,0),"")</f>
        <v/>
      </c>
      <c r="G194" s="95"/>
      <c r="H194" s="94" t="str">
        <f>_xlfn.IFNA(VLOOKUP($B194,TurkeyRun!$B$2:$J$900,9,0),"")</f>
        <v/>
      </c>
      <c r="I194" s="94" t="str">
        <f>_xlfn.IFNA(VLOOKUP(B194,'Canterbury 10'!C:J,8,0),"")</f>
        <v/>
      </c>
      <c r="J194" s="94"/>
      <c r="K194" s="94"/>
      <c r="L194" s="94"/>
      <c r="M194" s="94"/>
      <c r="N194" s="94"/>
      <c r="O194" s="96">
        <f t="shared" si="11"/>
        <v>30</v>
      </c>
      <c r="P194" s="105">
        <f t="shared" si="15"/>
        <v>6</v>
      </c>
      <c r="Q194" s="98">
        <f t="shared" si="12"/>
        <v>2</v>
      </c>
    </row>
    <row r="195" spans="1:17">
      <c r="A195" s="83" t="s">
        <v>115</v>
      </c>
      <c r="B195" s="84" t="s">
        <v>92</v>
      </c>
      <c r="C195" s="85">
        <f>_xlfn.IFNA(VLOOKUP($B195,'Mob match'!$C$2:$E$180,3,0),"")</f>
        <v>13</v>
      </c>
      <c r="D195" s="85" t="str">
        <f>_xlfn.IFNA(VLOOKUP($B195,'August parkrun'!$A$2:$H$203,8,0),"")</f>
        <v/>
      </c>
      <c r="E195" s="85" t="str">
        <f>_xlfn.IFNA(VLOOKUP($B195,'Weald 10K'!$E$3:$L$74,8,0),"")</f>
        <v/>
      </c>
      <c r="F195" s="85" t="str">
        <f>_xlfn.IFNA(VLOOKUP($B195,KFLKnole!$C$2:$H$93,6,0),"")</f>
        <v/>
      </c>
      <c r="G195" s="86"/>
      <c r="H195" s="85" t="str">
        <f>_xlfn.IFNA(VLOOKUP($B195,TurkeyRun!$B$2:$J$900,9,0),"")</f>
        <v/>
      </c>
      <c r="I195" s="85" t="str">
        <f>_xlfn.IFNA(VLOOKUP(B195,'Canterbury 10'!C:J,8,0),"")</f>
        <v/>
      </c>
      <c r="J195" s="85"/>
      <c r="K195" s="85"/>
      <c r="L195" s="85"/>
      <c r="M195" s="85"/>
      <c r="N195" s="85"/>
      <c r="O195" s="87">
        <f t="shared" si="11"/>
        <v>13</v>
      </c>
      <c r="P195" s="88">
        <f>RANK(O195,O$195:O$207)</f>
        <v>12</v>
      </c>
      <c r="Q195" s="89">
        <f t="shared" si="12"/>
        <v>1</v>
      </c>
    </row>
    <row r="196" spans="1:17">
      <c r="A196" s="90" t="s">
        <v>115</v>
      </c>
      <c r="B196" s="62" t="s">
        <v>101</v>
      </c>
      <c r="C196" s="63">
        <f>_xlfn.IFNA(VLOOKUP($B196,'Mob match'!$C$2:$E$180,3,0),"")</f>
        <v>20</v>
      </c>
      <c r="D196" s="63" t="str">
        <f>_xlfn.IFNA(VLOOKUP($B196,'August parkrun'!$A$2:$H$203,8,0),"")</f>
        <v/>
      </c>
      <c r="E196" s="63" t="str">
        <f>_xlfn.IFNA(VLOOKUP($B196,'Weald 10K'!$E$3:$L$74,8,0),"")</f>
        <v/>
      </c>
      <c r="F196" s="63" t="str">
        <f>_xlfn.IFNA(VLOOKUP($B196,KFLKnole!$C$2:$H$93,6,0),"")</f>
        <v/>
      </c>
      <c r="G196" s="64"/>
      <c r="H196" s="63" t="str">
        <f>_xlfn.IFNA(VLOOKUP($B196,TurkeyRun!$B$2:$J$900,9,0),"")</f>
        <v/>
      </c>
      <c r="I196" s="63" t="str">
        <f>_xlfn.IFNA(VLOOKUP(B196,'Canterbury 10'!C:J,8,0),"")</f>
        <v/>
      </c>
      <c r="J196" s="63"/>
      <c r="K196" s="63"/>
      <c r="L196" s="63"/>
      <c r="M196" s="63"/>
      <c r="N196" s="63"/>
      <c r="O196" s="65">
        <f t="shared" ref="O196:O207" si="16">SUM(C196:N196)</f>
        <v>20</v>
      </c>
      <c r="P196" s="66">
        <f t="shared" ref="P196:P207" si="17">RANK(O196,O$195:O$207)</f>
        <v>6</v>
      </c>
      <c r="Q196" s="91">
        <f t="shared" ref="Q196:Q207" si="18">COUNT(C196:N196)</f>
        <v>1</v>
      </c>
    </row>
    <row r="197" spans="1:17">
      <c r="A197" s="90" t="s">
        <v>115</v>
      </c>
      <c r="B197" s="62" t="s">
        <v>87</v>
      </c>
      <c r="C197" s="63">
        <f>_xlfn.IFNA(VLOOKUP($B197,'Mob match'!$C$2:$E$180,3,0),"")</f>
        <v>18</v>
      </c>
      <c r="D197" s="63">
        <f>_xlfn.IFNA(VLOOKUP($B197,'August parkrun'!$A$2:$H$203,8,0),"")</f>
        <v>13</v>
      </c>
      <c r="E197" s="63" t="str">
        <f>_xlfn.IFNA(VLOOKUP($B197,'Weald 10K'!$E$3:$L$74,8,0),"")</f>
        <v/>
      </c>
      <c r="F197" s="63" t="str">
        <f>_xlfn.IFNA(VLOOKUP($B197,KFLKnole!$C$2:$H$93,6,0),"")</f>
        <v/>
      </c>
      <c r="G197" s="64"/>
      <c r="H197" s="63" t="str">
        <f>_xlfn.IFNA(VLOOKUP($B197,TurkeyRun!$B$2:$J$900,9,0),"")</f>
        <v/>
      </c>
      <c r="I197" s="63" t="str">
        <f>_xlfn.IFNA(VLOOKUP(B197,'Canterbury 10'!C:J,8,0),"")</f>
        <v/>
      </c>
      <c r="J197" s="63"/>
      <c r="K197" s="63"/>
      <c r="L197" s="63"/>
      <c r="M197" s="63"/>
      <c r="N197" s="63"/>
      <c r="O197" s="65">
        <f t="shared" si="16"/>
        <v>31</v>
      </c>
      <c r="P197" s="66">
        <f t="shared" si="17"/>
        <v>2</v>
      </c>
      <c r="Q197" s="91">
        <f t="shared" si="18"/>
        <v>2</v>
      </c>
    </row>
    <row r="198" spans="1:17">
      <c r="A198" s="90" t="s">
        <v>115</v>
      </c>
      <c r="B198" s="62" t="s">
        <v>89</v>
      </c>
      <c r="C198" s="63">
        <f>_xlfn.IFNA(VLOOKUP($B198,'Mob match'!$C$2:$E$180,3,0),"")</f>
        <v>16</v>
      </c>
      <c r="D198" s="63">
        <f>_xlfn.IFNA(VLOOKUP($B198,'August parkrun'!$A$2:$H$203,8,0),"")</f>
        <v>14</v>
      </c>
      <c r="E198" s="63" t="str">
        <f>_xlfn.IFNA(VLOOKUP($B198,'Weald 10K'!$E$3:$L$74,8,0),"")</f>
        <v/>
      </c>
      <c r="F198" s="63" t="str">
        <f>_xlfn.IFNA(VLOOKUP($B198,KFLKnole!$C$2:$H$93,6,0),"")</f>
        <v/>
      </c>
      <c r="G198" s="64"/>
      <c r="H198" s="63">
        <f>_xlfn.IFNA(VLOOKUP($B198,TurkeyRun!$B$2:$J$900,9,0),"")</f>
        <v>20</v>
      </c>
      <c r="I198" s="63" t="str">
        <f>_xlfn.IFNA(VLOOKUP(B198,'Canterbury 10'!C:J,8,0),"")</f>
        <v/>
      </c>
      <c r="J198" s="63"/>
      <c r="K198" s="63"/>
      <c r="L198" s="63"/>
      <c r="M198" s="63"/>
      <c r="N198" s="63"/>
      <c r="O198" s="65">
        <f t="shared" si="16"/>
        <v>50</v>
      </c>
      <c r="P198" s="66">
        <f t="shared" si="17"/>
        <v>1</v>
      </c>
      <c r="Q198" s="91">
        <f t="shared" si="18"/>
        <v>3</v>
      </c>
    </row>
    <row r="199" spans="1:17">
      <c r="A199" s="90" t="s">
        <v>115</v>
      </c>
      <c r="B199" s="62" t="s">
        <v>181</v>
      </c>
      <c r="C199" s="63" t="str">
        <f>_xlfn.IFNA(VLOOKUP($B199,'Mob match'!$C$2:$E$180,3,0),"")</f>
        <v/>
      </c>
      <c r="D199" s="63">
        <f>_xlfn.IFNA(VLOOKUP($B199,'August parkrun'!$A$2:$H$203,8,0),"")</f>
        <v>20</v>
      </c>
      <c r="E199" s="63" t="str">
        <f>_xlfn.IFNA(VLOOKUP($B199,'Weald 10K'!$E$3:$L$74,8,0),"")</f>
        <v/>
      </c>
      <c r="F199" s="63" t="str">
        <f>_xlfn.IFNA(VLOOKUP($B199,KFLKnole!$C$2:$H$93,6,0),"")</f>
        <v/>
      </c>
      <c r="G199" s="64"/>
      <c r="H199" s="63" t="str">
        <f>_xlfn.IFNA(VLOOKUP($B199,TurkeyRun!$B$2:$J$900,9,0),"")</f>
        <v/>
      </c>
      <c r="I199" s="63" t="str">
        <f>_xlfn.IFNA(VLOOKUP(B199,'Canterbury 10'!C:J,8,0),"")</f>
        <v/>
      </c>
      <c r="J199" s="63"/>
      <c r="K199" s="63"/>
      <c r="L199" s="63"/>
      <c r="M199" s="63"/>
      <c r="N199" s="63"/>
      <c r="O199" s="65">
        <f t="shared" si="16"/>
        <v>20</v>
      </c>
      <c r="P199" s="66">
        <f t="shared" si="17"/>
        <v>6</v>
      </c>
      <c r="Q199" s="91">
        <f t="shared" si="18"/>
        <v>1</v>
      </c>
    </row>
    <row r="200" spans="1:17">
      <c r="A200" s="90" t="s">
        <v>115</v>
      </c>
      <c r="B200" s="62" t="s">
        <v>176</v>
      </c>
      <c r="C200" s="63" t="str">
        <f>_xlfn.IFNA(VLOOKUP($B200,'Mob match'!$C$2:$E$180,3,0),"")</f>
        <v/>
      </c>
      <c r="D200" s="63">
        <f>_xlfn.IFNA(VLOOKUP($B200,'August parkrun'!$A$2:$H$203,8,0),"")</f>
        <v>16</v>
      </c>
      <c r="E200" s="63" t="str">
        <f>_xlfn.IFNA(VLOOKUP($B200,'Weald 10K'!$E$3:$L$74,8,0),"")</f>
        <v/>
      </c>
      <c r="F200" s="63" t="str">
        <f>_xlfn.IFNA(VLOOKUP($B200,KFLKnole!$C$2:$H$93,6,0),"")</f>
        <v/>
      </c>
      <c r="G200" s="64"/>
      <c r="H200" s="63" t="str">
        <f>_xlfn.IFNA(VLOOKUP($B200,TurkeyRun!$B$2:$J$900,9,0),"")</f>
        <v/>
      </c>
      <c r="I200" s="63" t="str">
        <f>_xlfn.IFNA(VLOOKUP(B200,'Canterbury 10'!C:J,8,0),"")</f>
        <v/>
      </c>
      <c r="J200" s="63"/>
      <c r="K200" s="63"/>
      <c r="L200" s="63"/>
      <c r="M200" s="63"/>
      <c r="N200" s="63"/>
      <c r="O200" s="65">
        <f t="shared" si="16"/>
        <v>16</v>
      </c>
      <c r="P200" s="66">
        <f t="shared" si="17"/>
        <v>9</v>
      </c>
      <c r="Q200" s="91">
        <f t="shared" si="18"/>
        <v>1</v>
      </c>
    </row>
    <row r="201" spans="1:17">
      <c r="A201" s="90" t="s">
        <v>115</v>
      </c>
      <c r="B201" s="62" t="s">
        <v>91</v>
      </c>
      <c r="C201" s="63">
        <f>_xlfn.IFNA(VLOOKUP($B201,'Mob match'!$C$2:$E$180,3,0),"")</f>
        <v>14</v>
      </c>
      <c r="D201" s="63">
        <f>_xlfn.IFNA(VLOOKUP($B201,'August parkrun'!$A$2:$H$203,8,0),"")</f>
        <v>10</v>
      </c>
      <c r="E201" s="63" t="str">
        <f>_xlfn.IFNA(VLOOKUP($B201,'Weald 10K'!$E$3:$L$74,8,0),"")</f>
        <v/>
      </c>
      <c r="F201" s="63" t="str">
        <f>_xlfn.IFNA(VLOOKUP($B201,KFLKnole!$C$2:$H$93,6,0),"")</f>
        <v/>
      </c>
      <c r="G201" s="64"/>
      <c r="H201" s="63" t="str">
        <f>_xlfn.IFNA(VLOOKUP($B201,TurkeyRun!$B$2:$J$900,9,0),"")</f>
        <v/>
      </c>
      <c r="I201" s="63" t="str">
        <f>_xlfn.IFNA(VLOOKUP(B201,'Canterbury 10'!C:J,8,0),"")</f>
        <v/>
      </c>
      <c r="J201" s="63"/>
      <c r="K201" s="63"/>
      <c r="L201" s="63"/>
      <c r="M201" s="63"/>
      <c r="N201" s="63"/>
      <c r="O201" s="65">
        <f t="shared" si="16"/>
        <v>24</v>
      </c>
      <c r="P201" s="66">
        <f t="shared" si="17"/>
        <v>3</v>
      </c>
      <c r="Q201" s="91">
        <f t="shared" si="18"/>
        <v>2</v>
      </c>
    </row>
    <row r="202" spans="1:17">
      <c r="A202" s="90" t="s">
        <v>115</v>
      </c>
      <c r="B202" s="62" t="s">
        <v>90</v>
      </c>
      <c r="C202" s="63">
        <f>_xlfn.IFNA(VLOOKUP($B202,'Mob match'!$C$2:$E$180,3,0),"")</f>
        <v>15</v>
      </c>
      <c r="D202" s="63">
        <f>_xlfn.IFNA(VLOOKUP($B202,'August parkrun'!$A$2:$H$203,8,0),"")</f>
        <v>9</v>
      </c>
      <c r="E202" s="63" t="str">
        <f>_xlfn.IFNA(VLOOKUP($B202,'Weald 10K'!$E$3:$L$74,8,0),"")</f>
        <v/>
      </c>
      <c r="F202" s="63" t="str">
        <f>_xlfn.IFNA(VLOOKUP($B202,KFLKnole!$C$2:$H$93,6,0),"")</f>
        <v/>
      </c>
      <c r="G202" s="64"/>
      <c r="H202" s="63" t="str">
        <f>_xlfn.IFNA(VLOOKUP($B202,TurkeyRun!$B$2:$J$900,9,0),"")</f>
        <v/>
      </c>
      <c r="I202" s="63" t="str">
        <f>_xlfn.IFNA(VLOOKUP(B202,'Canterbury 10'!C:J,8,0),"")</f>
        <v/>
      </c>
      <c r="J202" s="63"/>
      <c r="K202" s="63"/>
      <c r="L202" s="63"/>
      <c r="M202" s="63"/>
      <c r="N202" s="63"/>
      <c r="O202" s="65">
        <f t="shared" si="16"/>
        <v>24</v>
      </c>
      <c r="P202" s="66">
        <f t="shared" si="17"/>
        <v>3</v>
      </c>
      <c r="Q202" s="91">
        <f t="shared" si="18"/>
        <v>2</v>
      </c>
    </row>
    <row r="203" spans="1:17">
      <c r="A203" s="90" t="s">
        <v>115</v>
      </c>
      <c r="B203" s="62" t="s">
        <v>154</v>
      </c>
      <c r="C203" s="63">
        <f>_xlfn.IFNA(VLOOKUP($B203,'Mob match'!$C$2:$E$180,3,0),"")</f>
        <v>15</v>
      </c>
      <c r="D203" s="63" t="str">
        <f>_xlfn.IFNA(VLOOKUP($B203,'August parkrun'!$A$2:$H$203,8,0),"")</f>
        <v/>
      </c>
      <c r="E203" s="63" t="str">
        <f>_xlfn.IFNA(VLOOKUP($B203,'Weald 10K'!$E$3:$L$74,8,0),"")</f>
        <v/>
      </c>
      <c r="F203" s="63" t="str">
        <f>_xlfn.IFNA(VLOOKUP($B203,KFLKnole!$C$2:$H$93,6,0),"")</f>
        <v/>
      </c>
      <c r="G203" s="64"/>
      <c r="H203" s="63" t="str">
        <f>_xlfn.IFNA(VLOOKUP($B203,TurkeyRun!$B$2:$J$900,9,0),"")</f>
        <v/>
      </c>
      <c r="I203" s="63" t="str">
        <f>_xlfn.IFNA(VLOOKUP(B203,'Canterbury 10'!C:J,8,0),"")</f>
        <v/>
      </c>
      <c r="J203" s="63"/>
      <c r="K203" s="63"/>
      <c r="L203" s="63"/>
      <c r="M203" s="63"/>
      <c r="N203" s="63"/>
      <c r="O203" s="65">
        <f t="shared" si="16"/>
        <v>15</v>
      </c>
      <c r="P203" s="66">
        <f t="shared" si="17"/>
        <v>10</v>
      </c>
      <c r="Q203" s="91">
        <f t="shared" si="18"/>
        <v>1</v>
      </c>
    </row>
    <row r="204" spans="1:17">
      <c r="A204" s="90" t="s">
        <v>115</v>
      </c>
      <c r="B204" s="62" t="s">
        <v>187</v>
      </c>
      <c r="C204" s="63" t="str">
        <f>_xlfn.IFNA(VLOOKUP($B204,'Mob match'!$C$2:$E$180,3,0),"")</f>
        <v/>
      </c>
      <c r="D204" s="63">
        <f>_xlfn.IFNA(VLOOKUP($B204,'August parkrun'!$A$2:$H$203,8,0),"")</f>
        <v>15</v>
      </c>
      <c r="E204" s="63" t="str">
        <f>_xlfn.IFNA(VLOOKUP($B204,'Weald 10K'!$E$3:$L$74,8,0),"")</f>
        <v/>
      </c>
      <c r="F204" s="63" t="str">
        <f>_xlfn.IFNA(VLOOKUP($B204,KFLKnole!$C$2:$H$93,6,0),"")</f>
        <v/>
      </c>
      <c r="G204" s="64"/>
      <c r="H204" s="63" t="str">
        <f>_xlfn.IFNA(VLOOKUP($B204,TurkeyRun!$B$2:$J$900,9,0),"")</f>
        <v/>
      </c>
      <c r="I204" s="63" t="str">
        <f>_xlfn.IFNA(VLOOKUP(B204,'Canterbury 10'!C:J,8,0),"")</f>
        <v/>
      </c>
      <c r="J204" s="63"/>
      <c r="K204" s="63"/>
      <c r="L204" s="63"/>
      <c r="M204" s="63"/>
      <c r="N204" s="63"/>
      <c r="O204" s="65">
        <f t="shared" si="16"/>
        <v>15</v>
      </c>
      <c r="P204" s="66">
        <f t="shared" si="17"/>
        <v>10</v>
      </c>
      <c r="Q204" s="91">
        <f t="shared" si="18"/>
        <v>1</v>
      </c>
    </row>
    <row r="205" spans="1:17">
      <c r="A205" s="90" t="s">
        <v>115</v>
      </c>
      <c r="B205" s="62" t="s">
        <v>188</v>
      </c>
      <c r="C205" s="63" t="str">
        <f>_xlfn.IFNA(VLOOKUP($B205,'Mob match'!$C$2:$E$180,3,0),"")</f>
        <v/>
      </c>
      <c r="D205" s="63">
        <f>_xlfn.IFNA(VLOOKUP($B205,'August parkrun'!$A$2:$H$203,8,0),"")</f>
        <v>18</v>
      </c>
      <c r="E205" s="63" t="str">
        <f>_xlfn.IFNA(VLOOKUP($B205,'Weald 10K'!$E$3:$L$74,8,0),"")</f>
        <v/>
      </c>
      <c r="F205" s="63" t="str">
        <f>_xlfn.IFNA(VLOOKUP($B205,KFLKnole!$C$2:$H$93,6,0),"")</f>
        <v/>
      </c>
      <c r="G205" s="64"/>
      <c r="H205" s="63" t="str">
        <f>_xlfn.IFNA(VLOOKUP($B205,TurkeyRun!$B$2:$J$900,9,0),"")</f>
        <v/>
      </c>
      <c r="I205" s="63" t="str">
        <f>_xlfn.IFNA(VLOOKUP(B205,'Canterbury 10'!C:J,8,0),"")</f>
        <v/>
      </c>
      <c r="J205" s="63"/>
      <c r="K205" s="63"/>
      <c r="L205" s="63"/>
      <c r="M205" s="63"/>
      <c r="N205" s="63"/>
      <c r="O205" s="65">
        <f t="shared" si="16"/>
        <v>18</v>
      </c>
      <c r="P205" s="66">
        <f t="shared" si="17"/>
        <v>8</v>
      </c>
      <c r="Q205" s="91">
        <f t="shared" si="18"/>
        <v>1</v>
      </c>
    </row>
    <row r="206" spans="1:17">
      <c r="A206" s="90" t="s">
        <v>115</v>
      </c>
      <c r="B206" s="62" t="s">
        <v>201</v>
      </c>
      <c r="C206" s="63" t="str">
        <f>_xlfn.IFNA(VLOOKUP($B206,'Mob match'!$C$2:$E$180,3,0),"")</f>
        <v/>
      </c>
      <c r="D206" s="63">
        <f>_xlfn.IFNA(VLOOKUP($B206,'August parkrun'!$A$2:$H$203,8,0),"")</f>
        <v>12</v>
      </c>
      <c r="E206" s="63" t="str">
        <f>_xlfn.IFNA(VLOOKUP($B206,'Weald 10K'!$E$3:$L$74,8,0),"")</f>
        <v/>
      </c>
      <c r="F206" s="63" t="str">
        <f>_xlfn.IFNA(VLOOKUP($B206,KFLKnole!$C$2:$H$93,6,0),"")</f>
        <v/>
      </c>
      <c r="G206" s="64"/>
      <c r="H206" s="63" t="str">
        <f>_xlfn.IFNA(VLOOKUP($B206,TurkeyRun!$B$2:$J$900,9,0),"")</f>
        <v/>
      </c>
      <c r="I206" s="63" t="str">
        <f>_xlfn.IFNA(VLOOKUP(B206,'Canterbury 10'!C:J,8,0),"")</f>
        <v/>
      </c>
      <c r="J206" s="63"/>
      <c r="K206" s="63"/>
      <c r="L206" s="63"/>
      <c r="M206" s="63"/>
      <c r="N206" s="63"/>
      <c r="O206" s="65">
        <f t="shared" si="16"/>
        <v>12</v>
      </c>
      <c r="P206" s="66">
        <f t="shared" si="17"/>
        <v>13</v>
      </c>
      <c r="Q206" s="91">
        <f t="shared" si="18"/>
        <v>1</v>
      </c>
    </row>
    <row r="207" spans="1:17" ht="15.75" thickBot="1">
      <c r="A207" s="92" t="s">
        <v>115</v>
      </c>
      <c r="B207" s="93" t="s">
        <v>203</v>
      </c>
      <c r="C207" s="94">
        <f>_xlfn.IFNA(VLOOKUP($B207,'Mob match'!$C$2:$E$180,3,0),"")</f>
        <v>12</v>
      </c>
      <c r="D207" s="94">
        <f>_xlfn.IFNA(VLOOKUP($B207,'August parkrun'!$A$2:$H$203,8,0),"")</f>
        <v>11</v>
      </c>
      <c r="E207" s="94" t="str">
        <f>_xlfn.IFNA(VLOOKUP($B207,'Weald 10K'!$E$3:$L$74,8,0),"")</f>
        <v/>
      </c>
      <c r="F207" s="94" t="str">
        <f>_xlfn.IFNA(VLOOKUP($B207,KFLKnole!$C$2:$H$93,6,0),"")</f>
        <v/>
      </c>
      <c r="G207" s="95"/>
      <c r="H207" s="94" t="str">
        <f>_xlfn.IFNA(VLOOKUP($B207,TurkeyRun!$B$2:$J$900,9,0),"")</f>
        <v/>
      </c>
      <c r="I207" s="94" t="str">
        <f>_xlfn.IFNA(VLOOKUP(B207,'Canterbury 10'!C:J,8,0),"")</f>
        <v/>
      </c>
      <c r="J207" s="94"/>
      <c r="K207" s="94"/>
      <c r="L207" s="94"/>
      <c r="M207" s="94"/>
      <c r="N207" s="94"/>
      <c r="O207" s="96">
        <f t="shared" si="16"/>
        <v>23</v>
      </c>
      <c r="P207" s="105">
        <f t="shared" si="17"/>
        <v>5</v>
      </c>
      <c r="Q207" s="98">
        <f t="shared" si="18"/>
        <v>2</v>
      </c>
    </row>
  </sheetData>
  <autoFilter ref="A2:Q2"/>
  <conditionalFormatting sqref="P2 P4:P21 P23:P1048576">
    <cfRule type="cellIs" dxfId="5" priority="5" operator="between">
      <formula>1</formula>
      <formula>3</formula>
    </cfRule>
  </conditionalFormatting>
  <conditionalFormatting sqref="Q3:Q207">
    <cfRule type="cellIs" dxfId="4" priority="3" operator="lessThan">
      <formula>6</formula>
    </cfRule>
    <cfRule type="cellIs" dxfId="3" priority="4" operator="greaterThanOrEqual">
      <formula>6</formula>
    </cfRule>
  </conditionalFormatting>
  <conditionalFormatting sqref="P3">
    <cfRule type="cellIs" dxfId="2" priority="2" operator="between">
      <formula>1</formula>
      <formula>3</formula>
    </cfRule>
  </conditionalFormatting>
  <conditionalFormatting sqref="P22">
    <cfRule type="cellIs" dxfId="1" priority="1" operator="between">
      <formula>1</formula>
      <formula>3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zoomScale="90" zoomScaleNormal="90" workbookViewId="0">
      <selection activeCell="A2" sqref="A2:A206"/>
    </sheetView>
  </sheetViews>
  <sheetFormatPr defaultColWidth="9.140625" defaultRowHeight="15"/>
  <cols>
    <col min="1" max="1" width="56.28515625" style="3" customWidth="1"/>
    <col min="2" max="2" width="18.5703125" style="1" customWidth="1"/>
    <col min="3" max="3" width="9.140625" style="3"/>
    <col min="4" max="6" width="11.28515625" style="3" customWidth="1"/>
    <col min="7" max="16384" width="9.140625" style="3"/>
  </cols>
  <sheetData>
    <row r="1" spans="1:5">
      <c r="A1" s="9" t="s">
        <v>209</v>
      </c>
      <c r="B1" s="8" t="s">
        <v>214</v>
      </c>
      <c r="D1" s="106" t="s">
        <v>217</v>
      </c>
      <c r="E1" s="106"/>
    </row>
    <row r="2" spans="1:5">
      <c r="A2" s="5" t="s">
        <v>145</v>
      </c>
      <c r="B2" s="4" t="s">
        <v>104</v>
      </c>
      <c r="D2" s="2" t="s">
        <v>104</v>
      </c>
      <c r="E2" s="2">
        <f t="shared" ref="E2:E12" si="0">COUNTIF(B:B,D2)</f>
        <v>19</v>
      </c>
    </row>
    <row r="3" spans="1:5">
      <c r="A3" s="5" t="s">
        <v>147</v>
      </c>
      <c r="B3" s="4" t="s">
        <v>104</v>
      </c>
      <c r="D3" s="2" t="s">
        <v>105</v>
      </c>
      <c r="E3" s="2">
        <f t="shared" si="0"/>
        <v>20</v>
      </c>
    </row>
    <row r="4" spans="1:5">
      <c r="A4" s="5" t="s">
        <v>136</v>
      </c>
      <c r="B4" s="4" t="s">
        <v>104</v>
      </c>
      <c r="D4" s="2" t="s">
        <v>107</v>
      </c>
      <c r="E4" s="2">
        <f t="shared" si="0"/>
        <v>17</v>
      </c>
    </row>
    <row r="5" spans="1:5">
      <c r="A5" s="5" t="s">
        <v>103</v>
      </c>
      <c r="B5" s="4" t="s">
        <v>104</v>
      </c>
      <c r="D5" s="2" t="s">
        <v>108</v>
      </c>
      <c r="E5" s="2">
        <f t="shared" si="0"/>
        <v>23</v>
      </c>
    </row>
    <row r="6" spans="1:5">
      <c r="A6" s="5" t="s">
        <v>7</v>
      </c>
      <c r="B6" s="4" t="s">
        <v>104</v>
      </c>
      <c r="D6" s="2" t="s">
        <v>110</v>
      </c>
      <c r="E6" s="2">
        <f t="shared" si="0"/>
        <v>14</v>
      </c>
    </row>
    <row r="7" spans="1:5">
      <c r="A7" s="5" t="s">
        <v>9</v>
      </c>
      <c r="B7" s="4" t="s">
        <v>104</v>
      </c>
      <c r="D7" s="2" t="s">
        <v>0</v>
      </c>
      <c r="E7" s="2">
        <f t="shared" si="0"/>
        <v>18</v>
      </c>
    </row>
    <row r="8" spans="1:5">
      <c r="A8" s="5" t="s">
        <v>156</v>
      </c>
      <c r="B8" s="4" t="s">
        <v>104</v>
      </c>
      <c r="D8" s="2" t="s">
        <v>111</v>
      </c>
      <c r="E8" s="2">
        <f t="shared" si="0"/>
        <v>19</v>
      </c>
    </row>
    <row r="9" spans="1:5">
      <c r="A9" s="5" t="s">
        <v>131</v>
      </c>
      <c r="B9" s="4" t="s">
        <v>104</v>
      </c>
      <c r="D9" s="2" t="s">
        <v>112</v>
      </c>
      <c r="E9" s="2">
        <f t="shared" si="0"/>
        <v>21</v>
      </c>
    </row>
    <row r="10" spans="1:5">
      <c r="A10" s="5" t="s">
        <v>6</v>
      </c>
      <c r="B10" s="4" t="s">
        <v>104</v>
      </c>
      <c r="D10" s="2" t="s">
        <v>113</v>
      </c>
      <c r="E10" s="2">
        <f t="shared" si="0"/>
        <v>24</v>
      </c>
    </row>
    <row r="11" spans="1:5">
      <c r="A11" s="5" t="s">
        <v>1</v>
      </c>
      <c r="B11" s="4" t="s">
        <v>104</v>
      </c>
      <c r="D11" s="2" t="s">
        <v>114</v>
      </c>
      <c r="E11" s="2">
        <f t="shared" si="0"/>
        <v>17</v>
      </c>
    </row>
    <row r="12" spans="1:5">
      <c r="A12" s="5" t="s">
        <v>158</v>
      </c>
      <c r="B12" s="4" t="s">
        <v>104</v>
      </c>
      <c r="D12" s="2" t="s">
        <v>115</v>
      </c>
      <c r="E12" s="2">
        <f t="shared" si="0"/>
        <v>13</v>
      </c>
    </row>
    <row r="13" spans="1:5">
      <c r="A13" s="5" t="s">
        <v>193</v>
      </c>
      <c r="B13" s="4" t="s">
        <v>104</v>
      </c>
    </row>
    <row r="14" spans="1:5">
      <c r="A14" s="5" t="s">
        <v>106</v>
      </c>
      <c r="B14" s="4" t="s">
        <v>104</v>
      </c>
    </row>
    <row r="15" spans="1:5">
      <c r="A15" s="5" t="s">
        <v>127</v>
      </c>
      <c r="B15" s="4" t="s">
        <v>104</v>
      </c>
    </row>
    <row r="16" spans="1:5">
      <c r="A16" s="5" t="s">
        <v>196</v>
      </c>
      <c r="B16" s="4" t="s">
        <v>104</v>
      </c>
    </row>
    <row r="17" spans="1:2">
      <c r="A17" s="5" t="s">
        <v>27</v>
      </c>
      <c r="B17" s="4" t="s">
        <v>104</v>
      </c>
    </row>
    <row r="18" spans="1:2">
      <c r="A18" s="5" t="s">
        <v>109</v>
      </c>
      <c r="B18" s="4" t="s">
        <v>104</v>
      </c>
    </row>
    <row r="19" spans="1:2">
      <c r="A19" s="5" t="s">
        <v>19</v>
      </c>
      <c r="B19" s="4" t="s">
        <v>104</v>
      </c>
    </row>
    <row r="20" spans="1:2">
      <c r="A20" s="5" t="s">
        <v>4</v>
      </c>
      <c r="B20" s="4" t="s">
        <v>104</v>
      </c>
    </row>
    <row r="21" spans="1:2">
      <c r="A21" s="7" t="s">
        <v>518</v>
      </c>
      <c r="B21" s="6" t="s">
        <v>105</v>
      </c>
    </row>
    <row r="22" spans="1:2">
      <c r="A22" s="7" t="s">
        <v>16</v>
      </c>
      <c r="B22" s="6" t="s">
        <v>105</v>
      </c>
    </row>
    <row r="23" spans="1:2">
      <c r="A23" s="7" t="s">
        <v>23</v>
      </c>
      <c r="B23" s="6" t="s">
        <v>105</v>
      </c>
    </row>
    <row r="24" spans="1:2">
      <c r="A24" s="7" t="s">
        <v>210</v>
      </c>
      <c r="B24" s="6" t="s">
        <v>105</v>
      </c>
    </row>
    <row r="25" spans="1:2">
      <c r="A25" s="7" t="s">
        <v>10</v>
      </c>
      <c r="B25" s="6" t="s">
        <v>105</v>
      </c>
    </row>
    <row r="26" spans="1:2">
      <c r="A26" s="7" t="s">
        <v>18</v>
      </c>
      <c r="B26" s="6" t="s">
        <v>105</v>
      </c>
    </row>
    <row r="27" spans="1:2">
      <c r="A27" s="7" t="s">
        <v>5</v>
      </c>
      <c r="B27" s="6" t="s">
        <v>105</v>
      </c>
    </row>
    <row r="28" spans="1:2">
      <c r="A28" s="7" t="s">
        <v>93</v>
      </c>
      <c r="B28" s="6" t="s">
        <v>105</v>
      </c>
    </row>
    <row r="29" spans="1:2">
      <c r="A29" s="7" t="s">
        <v>191</v>
      </c>
      <c r="B29" s="6" t="s">
        <v>105</v>
      </c>
    </row>
    <row r="30" spans="1:2">
      <c r="A30" s="7" t="s">
        <v>161</v>
      </c>
      <c r="B30" s="6" t="s">
        <v>105</v>
      </c>
    </row>
    <row r="31" spans="1:2">
      <c r="A31" s="7" t="s">
        <v>11</v>
      </c>
      <c r="B31" s="6" t="s">
        <v>105</v>
      </c>
    </row>
    <row r="32" spans="1:2">
      <c r="A32" s="7" t="s">
        <v>95</v>
      </c>
      <c r="B32" s="6" t="s">
        <v>105</v>
      </c>
    </row>
    <row r="33" spans="1:2">
      <c r="A33" s="7" t="s">
        <v>29</v>
      </c>
      <c r="B33" s="6" t="s">
        <v>105</v>
      </c>
    </row>
    <row r="34" spans="1:2">
      <c r="A34" s="7" t="s">
        <v>162</v>
      </c>
      <c r="B34" s="6" t="s">
        <v>105</v>
      </c>
    </row>
    <row r="35" spans="1:2">
      <c r="A35" s="7" t="s">
        <v>15</v>
      </c>
      <c r="B35" s="6" t="s">
        <v>105</v>
      </c>
    </row>
    <row r="36" spans="1:2">
      <c r="A36" s="7" t="s">
        <v>14</v>
      </c>
      <c r="B36" s="6" t="s">
        <v>105</v>
      </c>
    </row>
    <row r="37" spans="1:2">
      <c r="A37" s="7" t="s">
        <v>94</v>
      </c>
      <c r="B37" s="6" t="s">
        <v>105</v>
      </c>
    </row>
    <row r="38" spans="1:2">
      <c r="A38" s="7" t="s">
        <v>8</v>
      </c>
      <c r="B38" s="6" t="s">
        <v>105</v>
      </c>
    </row>
    <row r="39" spans="1:2">
      <c r="A39" s="7" t="s">
        <v>3</v>
      </c>
      <c r="B39" s="6" t="s">
        <v>105</v>
      </c>
    </row>
    <row r="40" spans="1:2">
      <c r="A40" s="7" t="s">
        <v>215</v>
      </c>
      <c r="B40" s="6" t="s">
        <v>105</v>
      </c>
    </row>
    <row r="41" spans="1:2">
      <c r="A41" s="5" t="s">
        <v>160</v>
      </c>
      <c r="B41" s="4" t="s">
        <v>107</v>
      </c>
    </row>
    <row r="42" spans="1:2">
      <c r="A42" s="5" t="s">
        <v>24</v>
      </c>
      <c r="B42" s="4" t="s">
        <v>107</v>
      </c>
    </row>
    <row r="43" spans="1:2">
      <c r="A43" s="5" t="s">
        <v>96</v>
      </c>
      <c r="B43" s="4" t="s">
        <v>107</v>
      </c>
    </row>
    <row r="44" spans="1:2">
      <c r="A44" s="5" t="s">
        <v>148</v>
      </c>
      <c r="B44" s="4" t="s">
        <v>107</v>
      </c>
    </row>
    <row r="45" spans="1:2">
      <c r="A45" s="5" t="s">
        <v>512</v>
      </c>
      <c r="B45" s="4" t="s">
        <v>107</v>
      </c>
    </row>
    <row r="46" spans="1:2">
      <c r="A46" s="5" t="s">
        <v>116</v>
      </c>
      <c r="B46" s="4" t="s">
        <v>107</v>
      </c>
    </row>
    <row r="47" spans="1:2">
      <c r="A47" s="5" t="s">
        <v>117</v>
      </c>
      <c r="B47" s="4" t="s">
        <v>107</v>
      </c>
    </row>
    <row r="48" spans="1:2">
      <c r="A48" s="5" t="s">
        <v>26</v>
      </c>
      <c r="B48" s="4" t="s">
        <v>107</v>
      </c>
    </row>
    <row r="49" spans="1:2">
      <c r="A49" s="5" t="s">
        <v>192</v>
      </c>
      <c r="B49" s="4" t="s">
        <v>107</v>
      </c>
    </row>
    <row r="50" spans="1:2">
      <c r="A50" s="5" t="s">
        <v>28</v>
      </c>
      <c r="B50" s="4" t="s">
        <v>107</v>
      </c>
    </row>
    <row r="51" spans="1:2">
      <c r="A51" s="5" t="s">
        <v>50</v>
      </c>
      <c r="B51" s="4" t="s">
        <v>107</v>
      </c>
    </row>
    <row r="52" spans="1:2">
      <c r="A52" s="5" t="s">
        <v>17</v>
      </c>
      <c r="B52" s="4" t="s">
        <v>107</v>
      </c>
    </row>
    <row r="53" spans="1:2">
      <c r="A53" s="5" t="s">
        <v>2</v>
      </c>
      <c r="B53" s="4" t="s">
        <v>107</v>
      </c>
    </row>
    <row r="54" spans="1:2">
      <c r="A54" s="5" t="s">
        <v>135</v>
      </c>
      <c r="B54" s="4" t="s">
        <v>107</v>
      </c>
    </row>
    <row r="55" spans="1:2">
      <c r="A55" s="5" t="s">
        <v>12</v>
      </c>
      <c r="B55" s="4" t="s">
        <v>107</v>
      </c>
    </row>
    <row r="56" spans="1:2">
      <c r="A56" s="5" t="s">
        <v>22</v>
      </c>
      <c r="B56" s="4" t="s">
        <v>107</v>
      </c>
    </row>
    <row r="57" spans="1:2">
      <c r="A57" s="5" t="s">
        <v>157</v>
      </c>
      <c r="B57" s="4" t="s">
        <v>107</v>
      </c>
    </row>
    <row r="58" spans="1:2">
      <c r="A58" s="7" t="s">
        <v>25</v>
      </c>
      <c r="B58" s="6" t="s">
        <v>108</v>
      </c>
    </row>
    <row r="59" spans="1:2">
      <c r="A59" s="7" t="s">
        <v>35</v>
      </c>
      <c r="B59" s="6" t="s">
        <v>108</v>
      </c>
    </row>
    <row r="60" spans="1:2">
      <c r="A60" s="7" t="s">
        <v>178</v>
      </c>
      <c r="B60" s="6" t="s">
        <v>108</v>
      </c>
    </row>
    <row r="61" spans="1:2">
      <c r="A61" s="7" t="s">
        <v>146</v>
      </c>
      <c r="B61" s="6" t="s">
        <v>108</v>
      </c>
    </row>
    <row r="62" spans="1:2">
      <c r="A62" s="7" t="s">
        <v>151</v>
      </c>
      <c r="B62" s="6" t="s">
        <v>108</v>
      </c>
    </row>
    <row r="63" spans="1:2">
      <c r="A63" s="7" t="s">
        <v>212</v>
      </c>
      <c r="B63" s="6" t="s">
        <v>108</v>
      </c>
    </row>
    <row r="64" spans="1:2">
      <c r="A64" s="7" t="s">
        <v>34</v>
      </c>
      <c r="B64" s="6" t="s">
        <v>108</v>
      </c>
    </row>
    <row r="65" spans="1:2">
      <c r="A65" s="7" t="s">
        <v>137</v>
      </c>
      <c r="B65" s="6" t="s">
        <v>108</v>
      </c>
    </row>
    <row r="66" spans="1:2">
      <c r="A66" s="7" t="s">
        <v>514</v>
      </c>
      <c r="B66" s="6" t="s">
        <v>108</v>
      </c>
    </row>
    <row r="67" spans="1:2">
      <c r="A67" s="7" t="s">
        <v>121</v>
      </c>
      <c r="B67" s="6" t="s">
        <v>108</v>
      </c>
    </row>
    <row r="68" spans="1:2">
      <c r="A68" s="7" t="s">
        <v>41</v>
      </c>
      <c r="B68" s="6" t="s">
        <v>108</v>
      </c>
    </row>
    <row r="69" spans="1:2">
      <c r="A69" s="7" t="s">
        <v>31</v>
      </c>
      <c r="B69" s="6" t="s">
        <v>108</v>
      </c>
    </row>
    <row r="70" spans="1:2">
      <c r="A70" s="7" t="s">
        <v>189</v>
      </c>
      <c r="B70" s="6" t="s">
        <v>108</v>
      </c>
    </row>
    <row r="71" spans="1:2">
      <c r="A71" s="7" t="s">
        <v>21</v>
      </c>
      <c r="B71" s="6" t="s">
        <v>108</v>
      </c>
    </row>
    <row r="72" spans="1:2">
      <c r="A72" s="7" t="s">
        <v>118</v>
      </c>
      <c r="B72" s="6" t="s">
        <v>108</v>
      </c>
    </row>
    <row r="73" spans="1:2">
      <c r="A73" s="7" t="s">
        <v>97</v>
      </c>
      <c r="B73" s="6" t="s">
        <v>108</v>
      </c>
    </row>
    <row r="74" spans="1:2">
      <c r="A74" s="7" t="s">
        <v>33</v>
      </c>
      <c r="B74" s="6" t="s">
        <v>108</v>
      </c>
    </row>
    <row r="75" spans="1:2">
      <c r="A75" s="7" t="s">
        <v>20</v>
      </c>
      <c r="B75" s="6" t="s">
        <v>108</v>
      </c>
    </row>
    <row r="76" spans="1:2">
      <c r="A76" s="7" t="s">
        <v>39</v>
      </c>
      <c r="B76" s="6" t="s">
        <v>108</v>
      </c>
    </row>
    <row r="77" spans="1:2">
      <c r="A77" s="7" t="s">
        <v>206</v>
      </c>
      <c r="B77" s="6" t="s">
        <v>108</v>
      </c>
    </row>
    <row r="78" spans="1:2">
      <c r="A78" s="7" t="s">
        <v>59</v>
      </c>
      <c r="B78" s="6" t="s">
        <v>108</v>
      </c>
    </row>
    <row r="79" spans="1:2">
      <c r="A79" s="7" t="s">
        <v>37</v>
      </c>
      <c r="B79" s="6" t="s">
        <v>108</v>
      </c>
    </row>
    <row r="80" spans="1:2">
      <c r="A80" s="7" t="s">
        <v>163</v>
      </c>
      <c r="B80" s="6" t="s">
        <v>108</v>
      </c>
    </row>
    <row r="81" spans="1:2">
      <c r="A81" s="5" t="s">
        <v>30</v>
      </c>
      <c r="B81" s="4" t="s">
        <v>110</v>
      </c>
    </row>
    <row r="82" spans="1:2">
      <c r="A82" s="5" t="s">
        <v>519</v>
      </c>
      <c r="B82" s="4" t="s">
        <v>110</v>
      </c>
    </row>
    <row r="83" spans="1:2">
      <c r="A83" s="5" t="s">
        <v>45</v>
      </c>
      <c r="B83" s="4" t="s">
        <v>110</v>
      </c>
    </row>
    <row r="84" spans="1:2">
      <c r="A84" s="5" t="s">
        <v>48</v>
      </c>
      <c r="B84" s="4" t="s">
        <v>110</v>
      </c>
    </row>
    <row r="85" spans="1:2">
      <c r="A85" s="5" t="s">
        <v>32</v>
      </c>
      <c r="B85" s="4" t="s">
        <v>110</v>
      </c>
    </row>
    <row r="86" spans="1:2">
      <c r="A86" s="5" t="s">
        <v>38</v>
      </c>
      <c r="B86" s="4" t="s">
        <v>110</v>
      </c>
    </row>
    <row r="87" spans="1:2">
      <c r="A87" s="5" t="s">
        <v>173</v>
      </c>
      <c r="B87" s="4" t="s">
        <v>110</v>
      </c>
    </row>
    <row r="88" spans="1:2">
      <c r="A88" s="5" t="s">
        <v>43</v>
      </c>
      <c r="B88" s="4" t="s">
        <v>110</v>
      </c>
    </row>
    <row r="89" spans="1:2">
      <c r="A89" s="5" t="s">
        <v>36</v>
      </c>
      <c r="B89" s="4" t="s">
        <v>110</v>
      </c>
    </row>
    <row r="90" spans="1:2">
      <c r="A90" s="5" t="s">
        <v>213</v>
      </c>
      <c r="B90" s="4" t="s">
        <v>110</v>
      </c>
    </row>
    <row r="91" spans="1:2">
      <c r="A91" s="5" t="s">
        <v>152</v>
      </c>
      <c r="B91" s="4" t="s">
        <v>110</v>
      </c>
    </row>
    <row r="92" spans="1:2">
      <c r="A92" s="5" t="s">
        <v>194</v>
      </c>
      <c r="B92" s="4" t="s">
        <v>110</v>
      </c>
    </row>
    <row r="93" spans="1:2">
      <c r="A93" s="5" t="s">
        <v>44</v>
      </c>
      <c r="B93" s="4" t="s">
        <v>110</v>
      </c>
    </row>
    <row r="94" spans="1:2">
      <c r="A94" s="5" t="s">
        <v>40</v>
      </c>
      <c r="B94" s="4" t="s">
        <v>110</v>
      </c>
    </row>
    <row r="95" spans="1:2">
      <c r="A95" s="7" t="s">
        <v>208</v>
      </c>
      <c r="B95" s="6" t="s">
        <v>0</v>
      </c>
    </row>
    <row r="96" spans="1:2">
      <c r="A96" s="7" t="s">
        <v>165</v>
      </c>
      <c r="B96" s="6" t="s">
        <v>0</v>
      </c>
    </row>
    <row r="97" spans="1:2">
      <c r="A97" s="7" t="s">
        <v>207</v>
      </c>
      <c r="B97" s="6" t="s">
        <v>0</v>
      </c>
    </row>
    <row r="98" spans="1:2">
      <c r="A98" s="7" t="s">
        <v>179</v>
      </c>
      <c r="B98" s="6" t="s">
        <v>0</v>
      </c>
    </row>
    <row r="99" spans="1:2">
      <c r="A99" s="7" t="s">
        <v>58</v>
      </c>
      <c r="B99" s="6" t="s">
        <v>0</v>
      </c>
    </row>
    <row r="100" spans="1:2">
      <c r="A100" s="7" t="s">
        <v>164</v>
      </c>
      <c r="B100" s="6" t="s">
        <v>0</v>
      </c>
    </row>
    <row r="101" spans="1:2">
      <c r="A101" s="7" t="s">
        <v>153</v>
      </c>
      <c r="B101" s="6" t="s">
        <v>0</v>
      </c>
    </row>
    <row r="102" spans="1:2">
      <c r="A102" s="7" t="s">
        <v>120</v>
      </c>
      <c r="B102" s="6" t="s">
        <v>0</v>
      </c>
    </row>
    <row r="103" spans="1:2">
      <c r="A103" s="7" t="s">
        <v>42</v>
      </c>
      <c r="B103" s="6" t="s">
        <v>0</v>
      </c>
    </row>
    <row r="104" spans="1:2">
      <c r="A104" s="7" t="s">
        <v>70</v>
      </c>
      <c r="B104" s="6" t="s">
        <v>0</v>
      </c>
    </row>
    <row r="105" spans="1:2">
      <c r="A105" s="7" t="s">
        <v>184</v>
      </c>
      <c r="B105" s="6" t="s">
        <v>0</v>
      </c>
    </row>
    <row r="106" spans="1:2">
      <c r="A106" s="7" t="s">
        <v>186</v>
      </c>
      <c r="B106" s="6" t="s">
        <v>0</v>
      </c>
    </row>
    <row r="107" spans="1:2">
      <c r="A107" s="7" t="s">
        <v>52</v>
      </c>
      <c r="B107" s="6" t="s">
        <v>0</v>
      </c>
    </row>
    <row r="108" spans="1:2">
      <c r="A108" s="7" t="s">
        <v>47</v>
      </c>
      <c r="B108" s="6" t="s">
        <v>0</v>
      </c>
    </row>
    <row r="109" spans="1:2">
      <c r="A109" s="7" t="s">
        <v>211</v>
      </c>
      <c r="B109" s="6" t="s">
        <v>0</v>
      </c>
    </row>
    <row r="110" spans="1:2">
      <c r="A110" s="7" t="s">
        <v>51</v>
      </c>
      <c r="B110" s="6" t="s">
        <v>0</v>
      </c>
    </row>
    <row r="111" spans="1:2">
      <c r="A111" s="7" t="s">
        <v>46</v>
      </c>
      <c r="B111" s="6" t="s">
        <v>0</v>
      </c>
    </row>
    <row r="112" spans="1:2">
      <c r="A112" s="7" t="s">
        <v>119</v>
      </c>
      <c r="B112" s="6" t="s">
        <v>0</v>
      </c>
    </row>
    <row r="113" spans="1:2">
      <c r="A113" s="5" t="s">
        <v>166</v>
      </c>
      <c r="B113" s="4" t="s">
        <v>111</v>
      </c>
    </row>
    <row r="114" spans="1:2">
      <c r="A114" s="5" t="s">
        <v>71</v>
      </c>
      <c r="B114" s="4" t="s">
        <v>111</v>
      </c>
    </row>
    <row r="115" spans="1:2">
      <c r="A115" s="5" t="s">
        <v>84</v>
      </c>
      <c r="B115" s="4" t="s">
        <v>111</v>
      </c>
    </row>
    <row r="116" spans="1:2">
      <c r="A116" s="5" t="s">
        <v>150</v>
      </c>
      <c r="B116" s="4" t="s">
        <v>111</v>
      </c>
    </row>
    <row r="117" spans="1:2">
      <c r="A117" s="5" t="s">
        <v>149</v>
      </c>
      <c r="B117" s="4" t="s">
        <v>111</v>
      </c>
    </row>
    <row r="118" spans="1:2">
      <c r="A118" s="5" t="s">
        <v>66</v>
      </c>
      <c r="B118" s="4" t="s">
        <v>111</v>
      </c>
    </row>
    <row r="119" spans="1:2">
      <c r="A119" s="5" t="s">
        <v>57</v>
      </c>
      <c r="B119" s="4" t="s">
        <v>111</v>
      </c>
    </row>
    <row r="120" spans="1:2">
      <c r="A120" s="5" t="s">
        <v>54</v>
      </c>
      <c r="B120" s="4" t="s">
        <v>111</v>
      </c>
    </row>
    <row r="121" spans="1:2">
      <c r="A121" s="5" t="s">
        <v>62</v>
      </c>
      <c r="B121" s="4" t="s">
        <v>111</v>
      </c>
    </row>
    <row r="122" spans="1:2">
      <c r="A122" s="5" t="s">
        <v>53</v>
      </c>
      <c r="B122" s="4" t="s">
        <v>111</v>
      </c>
    </row>
    <row r="123" spans="1:2">
      <c r="A123" s="5" t="s">
        <v>169</v>
      </c>
      <c r="B123" s="4" t="s">
        <v>111</v>
      </c>
    </row>
    <row r="124" spans="1:2">
      <c r="A124" s="5" t="s">
        <v>138</v>
      </c>
      <c r="B124" s="4" t="s">
        <v>111</v>
      </c>
    </row>
    <row r="125" spans="1:2">
      <c r="A125" s="5" t="s">
        <v>49</v>
      </c>
      <c r="B125" s="4" t="s">
        <v>111</v>
      </c>
    </row>
    <row r="126" spans="1:2">
      <c r="A126" s="5" t="s">
        <v>61</v>
      </c>
      <c r="B126" s="4" t="s">
        <v>111</v>
      </c>
    </row>
    <row r="127" spans="1:2">
      <c r="A127" s="5" t="s">
        <v>134</v>
      </c>
      <c r="B127" s="4" t="s">
        <v>111</v>
      </c>
    </row>
    <row r="128" spans="1:2">
      <c r="A128" s="5" t="s">
        <v>60</v>
      </c>
      <c r="B128" s="4" t="s">
        <v>111</v>
      </c>
    </row>
    <row r="129" spans="1:2">
      <c r="A129" s="5" t="s">
        <v>56</v>
      </c>
      <c r="B129" s="4" t="s">
        <v>111</v>
      </c>
    </row>
    <row r="130" spans="1:2">
      <c r="A130" s="5" t="s">
        <v>139</v>
      </c>
      <c r="B130" s="4" t="s">
        <v>111</v>
      </c>
    </row>
    <row r="131" spans="1:2">
      <c r="A131" s="5" t="s">
        <v>204</v>
      </c>
      <c r="B131" s="4" t="s">
        <v>111</v>
      </c>
    </row>
    <row r="132" spans="1:2">
      <c r="A132" s="7" t="s">
        <v>205</v>
      </c>
      <c r="B132" s="6" t="s">
        <v>112</v>
      </c>
    </row>
    <row r="133" spans="1:2">
      <c r="A133" s="7" t="s">
        <v>80</v>
      </c>
      <c r="B133" s="6" t="s">
        <v>112</v>
      </c>
    </row>
    <row r="134" spans="1:2">
      <c r="A134" s="7" t="s">
        <v>126</v>
      </c>
      <c r="B134" s="6" t="s">
        <v>112</v>
      </c>
    </row>
    <row r="135" spans="1:2">
      <c r="A135" s="7" t="s">
        <v>180</v>
      </c>
      <c r="B135" s="6" t="s">
        <v>112</v>
      </c>
    </row>
    <row r="136" spans="1:2">
      <c r="A136" s="7" t="s">
        <v>123</v>
      </c>
      <c r="B136" s="6" t="s">
        <v>112</v>
      </c>
    </row>
    <row r="137" spans="1:2">
      <c r="A137" s="7" t="s">
        <v>216</v>
      </c>
      <c r="B137" s="6" t="s">
        <v>112</v>
      </c>
    </row>
    <row r="138" spans="1:2">
      <c r="A138" s="7" t="s">
        <v>140</v>
      </c>
      <c r="B138" s="6" t="s">
        <v>112</v>
      </c>
    </row>
    <row r="139" spans="1:2">
      <c r="A139" s="7" t="s">
        <v>72</v>
      </c>
      <c r="B139" s="6" t="s">
        <v>112</v>
      </c>
    </row>
    <row r="140" spans="1:2">
      <c r="A140" s="7" t="s">
        <v>185</v>
      </c>
      <c r="B140" s="6" t="s">
        <v>112</v>
      </c>
    </row>
    <row r="141" spans="1:2">
      <c r="A141" s="7" t="s">
        <v>63</v>
      </c>
      <c r="B141" s="6" t="s">
        <v>112</v>
      </c>
    </row>
    <row r="142" spans="1:2">
      <c r="A142" s="7" t="s">
        <v>167</v>
      </c>
      <c r="B142" s="6" t="s">
        <v>112</v>
      </c>
    </row>
    <row r="143" spans="1:2">
      <c r="A143" s="7" t="s">
        <v>65</v>
      </c>
      <c r="B143" s="6" t="s">
        <v>112</v>
      </c>
    </row>
    <row r="144" spans="1:2">
      <c r="A144" s="7" t="s">
        <v>124</v>
      </c>
      <c r="B144" s="6" t="s">
        <v>112</v>
      </c>
    </row>
    <row r="145" spans="1:2">
      <c r="A145" s="7" t="s">
        <v>67</v>
      </c>
      <c r="B145" s="6" t="s">
        <v>112</v>
      </c>
    </row>
    <row r="146" spans="1:2">
      <c r="A146" s="7" t="s">
        <v>516</v>
      </c>
      <c r="B146" s="6" t="s">
        <v>112</v>
      </c>
    </row>
    <row r="147" spans="1:2">
      <c r="A147" s="7" t="s">
        <v>77</v>
      </c>
      <c r="B147" s="6" t="s">
        <v>112</v>
      </c>
    </row>
    <row r="148" spans="1:2">
      <c r="A148" s="7" t="s">
        <v>64</v>
      </c>
      <c r="B148" s="6" t="s">
        <v>112</v>
      </c>
    </row>
    <row r="149" spans="1:2">
      <c r="A149" s="7" t="s">
        <v>55</v>
      </c>
      <c r="B149" s="6" t="s">
        <v>112</v>
      </c>
    </row>
    <row r="150" spans="1:2">
      <c r="A150" s="7" t="s">
        <v>130</v>
      </c>
      <c r="B150" s="6" t="s">
        <v>112</v>
      </c>
    </row>
    <row r="151" spans="1:2">
      <c r="A151" s="7" t="s">
        <v>142</v>
      </c>
      <c r="B151" s="6" t="s">
        <v>112</v>
      </c>
    </row>
    <row r="152" spans="1:2">
      <c r="A152" s="7" t="s">
        <v>76</v>
      </c>
      <c r="B152" s="6" t="s">
        <v>112</v>
      </c>
    </row>
    <row r="153" spans="1:2">
      <c r="A153" s="5" t="s">
        <v>78</v>
      </c>
      <c r="B153" s="4" t="s">
        <v>113</v>
      </c>
    </row>
    <row r="154" spans="1:2">
      <c r="A154" s="5" t="s">
        <v>68</v>
      </c>
      <c r="B154" s="4" t="s">
        <v>113</v>
      </c>
    </row>
    <row r="155" spans="1:2">
      <c r="A155" s="5" t="s">
        <v>172</v>
      </c>
      <c r="B155" s="4" t="s">
        <v>113</v>
      </c>
    </row>
    <row r="156" spans="1:2">
      <c r="A156" s="5" t="s">
        <v>79</v>
      </c>
      <c r="B156" s="4" t="s">
        <v>113</v>
      </c>
    </row>
    <row r="157" spans="1:2">
      <c r="A157" s="5" t="s">
        <v>85</v>
      </c>
      <c r="B157" s="4" t="s">
        <v>113</v>
      </c>
    </row>
    <row r="158" spans="1:2">
      <c r="A158" s="5" t="s">
        <v>168</v>
      </c>
      <c r="B158" s="4" t="s">
        <v>113</v>
      </c>
    </row>
    <row r="159" spans="1:2">
      <c r="A159" s="5" t="s">
        <v>141</v>
      </c>
      <c r="B159" s="4" t="s">
        <v>113</v>
      </c>
    </row>
    <row r="160" spans="1:2">
      <c r="A160" s="5" t="s">
        <v>129</v>
      </c>
      <c r="B160" s="4" t="s">
        <v>113</v>
      </c>
    </row>
    <row r="161" spans="1:2">
      <c r="A161" s="5" t="s">
        <v>144</v>
      </c>
      <c r="B161" s="4" t="s">
        <v>113</v>
      </c>
    </row>
    <row r="162" spans="1:2">
      <c r="A162" s="5" t="s">
        <v>125</v>
      </c>
      <c r="B162" s="4" t="s">
        <v>113</v>
      </c>
    </row>
    <row r="163" spans="1:2">
      <c r="A163" s="5" t="s">
        <v>99</v>
      </c>
      <c r="B163" s="4" t="s">
        <v>113</v>
      </c>
    </row>
    <row r="164" spans="1:2">
      <c r="A164" s="5" t="s">
        <v>133</v>
      </c>
      <c r="B164" s="4" t="s">
        <v>113</v>
      </c>
    </row>
    <row r="165" spans="1:2">
      <c r="A165" s="5" t="s">
        <v>128</v>
      </c>
      <c r="B165" s="4" t="s">
        <v>113</v>
      </c>
    </row>
    <row r="166" spans="1:2">
      <c r="A166" s="5" t="s">
        <v>73</v>
      </c>
      <c r="B166" s="4" t="s">
        <v>113</v>
      </c>
    </row>
    <row r="167" spans="1:2">
      <c r="A167" s="5" t="s">
        <v>171</v>
      </c>
      <c r="B167" s="4" t="s">
        <v>113</v>
      </c>
    </row>
    <row r="168" spans="1:2">
      <c r="A168" s="5" t="s">
        <v>75</v>
      </c>
      <c r="B168" s="4" t="s">
        <v>113</v>
      </c>
    </row>
    <row r="169" spans="1:2">
      <c r="A169" s="5" t="s">
        <v>74</v>
      </c>
      <c r="B169" s="4" t="s">
        <v>113</v>
      </c>
    </row>
    <row r="170" spans="1:2">
      <c r="A170" s="5" t="s">
        <v>170</v>
      </c>
      <c r="B170" s="4" t="s">
        <v>113</v>
      </c>
    </row>
    <row r="171" spans="1:2">
      <c r="A171" s="5" t="s">
        <v>200</v>
      </c>
      <c r="B171" s="4" t="s">
        <v>113</v>
      </c>
    </row>
    <row r="172" spans="1:2">
      <c r="A172" s="5" t="s">
        <v>155</v>
      </c>
      <c r="B172" s="4" t="s">
        <v>113</v>
      </c>
    </row>
    <row r="173" spans="1:2">
      <c r="A173" s="5" t="s">
        <v>69</v>
      </c>
      <c r="B173" s="4" t="s">
        <v>113</v>
      </c>
    </row>
    <row r="174" spans="1:2">
      <c r="A174" s="5" t="s">
        <v>122</v>
      </c>
      <c r="B174" s="4" t="s">
        <v>113</v>
      </c>
    </row>
    <row r="175" spans="1:2">
      <c r="A175" s="5" t="s">
        <v>197</v>
      </c>
      <c r="B175" s="4" t="s">
        <v>113</v>
      </c>
    </row>
    <row r="176" spans="1:2">
      <c r="A176" s="5" t="s">
        <v>174</v>
      </c>
      <c r="B176" s="4" t="s">
        <v>113</v>
      </c>
    </row>
    <row r="177" spans="1:2">
      <c r="A177" s="7" t="s">
        <v>198</v>
      </c>
      <c r="B177" s="6" t="s">
        <v>114</v>
      </c>
    </row>
    <row r="178" spans="1:2">
      <c r="A178" s="7" t="s">
        <v>182</v>
      </c>
      <c r="B178" s="6" t="s">
        <v>114</v>
      </c>
    </row>
    <row r="179" spans="1:2">
      <c r="A179" s="7" t="s">
        <v>183</v>
      </c>
      <c r="B179" s="6" t="s">
        <v>114</v>
      </c>
    </row>
    <row r="180" spans="1:2">
      <c r="A180" s="7" t="s">
        <v>199</v>
      </c>
      <c r="B180" s="6" t="s">
        <v>114</v>
      </c>
    </row>
    <row r="181" spans="1:2">
      <c r="A181" s="7" t="s">
        <v>175</v>
      </c>
      <c r="B181" s="6" t="s">
        <v>114</v>
      </c>
    </row>
    <row r="182" spans="1:2">
      <c r="A182" s="7" t="s">
        <v>102</v>
      </c>
      <c r="B182" s="6" t="s">
        <v>114</v>
      </c>
    </row>
    <row r="183" spans="1:2">
      <c r="A183" s="7" t="s">
        <v>100</v>
      </c>
      <c r="B183" s="6" t="s">
        <v>114</v>
      </c>
    </row>
    <row r="184" spans="1:2">
      <c r="A184" s="7" t="s">
        <v>83</v>
      </c>
      <c r="B184" s="6" t="s">
        <v>114</v>
      </c>
    </row>
    <row r="185" spans="1:2">
      <c r="A185" s="7" t="s">
        <v>190</v>
      </c>
      <c r="B185" s="6" t="s">
        <v>114</v>
      </c>
    </row>
    <row r="186" spans="1:2">
      <c r="A186" s="7" t="s">
        <v>98</v>
      </c>
      <c r="B186" s="6" t="s">
        <v>114</v>
      </c>
    </row>
    <row r="187" spans="1:2">
      <c r="A187" s="7" t="s">
        <v>143</v>
      </c>
      <c r="B187" s="6" t="s">
        <v>114</v>
      </c>
    </row>
    <row r="188" spans="1:2">
      <c r="A188" s="7" t="s">
        <v>82</v>
      </c>
      <c r="B188" s="6" t="s">
        <v>114</v>
      </c>
    </row>
    <row r="189" spans="1:2">
      <c r="A189" s="7" t="s">
        <v>86</v>
      </c>
      <c r="B189" s="6" t="s">
        <v>114</v>
      </c>
    </row>
    <row r="190" spans="1:2">
      <c r="A190" s="7" t="s">
        <v>202</v>
      </c>
      <c r="B190" s="6" t="s">
        <v>114</v>
      </c>
    </row>
    <row r="191" spans="1:2">
      <c r="A191" s="7" t="s">
        <v>195</v>
      </c>
      <c r="B191" s="6" t="s">
        <v>114</v>
      </c>
    </row>
    <row r="192" spans="1:2">
      <c r="A192" s="7" t="s">
        <v>81</v>
      </c>
      <c r="B192" s="6" t="s">
        <v>114</v>
      </c>
    </row>
    <row r="193" spans="1:2">
      <c r="A193" s="7" t="s">
        <v>132</v>
      </c>
      <c r="B193" s="6" t="s">
        <v>114</v>
      </c>
    </row>
    <row r="194" spans="1:2">
      <c r="A194" s="5" t="s">
        <v>92</v>
      </c>
      <c r="B194" s="4" t="s">
        <v>115</v>
      </c>
    </row>
    <row r="195" spans="1:2">
      <c r="A195" s="5" t="s">
        <v>101</v>
      </c>
      <c r="B195" s="4" t="s">
        <v>115</v>
      </c>
    </row>
    <row r="196" spans="1:2">
      <c r="A196" s="5" t="s">
        <v>87</v>
      </c>
      <c r="B196" s="4" t="s">
        <v>115</v>
      </c>
    </row>
    <row r="197" spans="1:2">
      <c r="A197" s="5" t="s">
        <v>89</v>
      </c>
      <c r="B197" s="4" t="s">
        <v>115</v>
      </c>
    </row>
    <row r="198" spans="1:2">
      <c r="A198" s="5" t="s">
        <v>181</v>
      </c>
      <c r="B198" s="4" t="s">
        <v>115</v>
      </c>
    </row>
    <row r="199" spans="1:2">
      <c r="A199" s="5" t="s">
        <v>176</v>
      </c>
      <c r="B199" s="4" t="s">
        <v>115</v>
      </c>
    </row>
    <row r="200" spans="1:2">
      <c r="A200" s="5" t="s">
        <v>91</v>
      </c>
      <c r="B200" s="4" t="s">
        <v>115</v>
      </c>
    </row>
    <row r="201" spans="1:2">
      <c r="A201" s="5" t="s">
        <v>90</v>
      </c>
      <c r="B201" s="4" t="s">
        <v>115</v>
      </c>
    </row>
    <row r="202" spans="1:2">
      <c r="A202" s="5" t="s">
        <v>154</v>
      </c>
      <c r="B202" s="4" t="s">
        <v>115</v>
      </c>
    </row>
    <row r="203" spans="1:2">
      <c r="A203" s="5" t="s">
        <v>187</v>
      </c>
      <c r="B203" s="4" t="s">
        <v>115</v>
      </c>
    </row>
    <row r="204" spans="1:2">
      <c r="A204" s="5" t="s">
        <v>188</v>
      </c>
      <c r="B204" s="4" t="s">
        <v>115</v>
      </c>
    </row>
    <row r="205" spans="1:2">
      <c r="A205" s="5" t="s">
        <v>201</v>
      </c>
      <c r="B205" s="4" t="s">
        <v>115</v>
      </c>
    </row>
    <row r="206" spans="1:2" s="10" customFormat="1">
      <c r="A206" s="5" t="s">
        <v>203</v>
      </c>
      <c r="B206" s="4" t="s">
        <v>115</v>
      </c>
    </row>
  </sheetData>
  <sortState ref="A2:J210">
    <sortCondition ref="A2:A210"/>
  </sortState>
  <mergeCells count="1">
    <mergeCell ref="D1:E1"/>
  </mergeCells>
  <conditionalFormatting sqref="B1">
    <cfRule type="cellIs" dxfId="0" priority="1" operator="greaterThan">
      <formula>#REF!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zoomScaleNormal="100" workbookViewId="0">
      <pane xSplit="3" ySplit="1" topLeftCell="D78" activePane="bottomRight" state="frozen"/>
      <selection pane="topRight" activeCell="D1" sqref="D1"/>
      <selection pane="bottomLeft" activeCell="A2" sqref="A2"/>
      <selection pane="bottomRight" activeCell="C88" sqref="C88"/>
    </sheetView>
  </sheetViews>
  <sheetFormatPr defaultColWidth="9.140625" defaultRowHeight="15"/>
  <cols>
    <col min="1" max="1" width="12.85546875" style="22" bestFit="1" customWidth="1"/>
    <col min="2" max="2" width="12.85546875" style="22" customWidth="1"/>
    <col min="3" max="3" width="24.85546875" style="31" bestFit="1" customWidth="1"/>
    <col min="4" max="4" width="14.28515625" style="22" customWidth="1"/>
    <col min="5" max="5" width="12.85546875" style="39" customWidth="1"/>
    <col min="6" max="7" width="13.42578125" style="30" customWidth="1"/>
    <col min="8" max="8" width="16.85546875" style="30" customWidth="1"/>
    <col min="9" max="9" width="9"/>
    <col min="10" max="10" width="13.42578125" style="22" customWidth="1"/>
    <col min="11" max="11" width="17.5703125" style="22" bestFit="1" customWidth="1"/>
    <col min="12" max="16384" width="9.140625" style="22"/>
  </cols>
  <sheetData>
    <row r="1" spans="1:10" ht="30">
      <c r="A1" s="20" t="s">
        <v>356</v>
      </c>
      <c r="B1" s="20" t="s">
        <v>357</v>
      </c>
      <c r="C1" s="42" t="s">
        <v>358</v>
      </c>
      <c r="D1" s="20" t="s">
        <v>509</v>
      </c>
      <c r="E1" s="41" t="s">
        <v>510</v>
      </c>
      <c r="F1" s="21"/>
      <c r="G1" s="21"/>
      <c r="H1" s="21"/>
      <c r="I1" s="22"/>
      <c r="J1" s="21"/>
    </row>
    <row r="2" spans="1:10">
      <c r="A2" s="23">
        <v>1</v>
      </c>
      <c r="B2" s="23">
        <v>1</v>
      </c>
      <c r="C2" s="24" t="s">
        <v>127</v>
      </c>
      <c r="D2" s="25" t="str">
        <f>VLOOKUP($C2,'PWR GP 2016-17 Groups'!$A$2:$B$206,2,0)</f>
        <v>A</v>
      </c>
      <c r="E2" s="39">
        <v>20</v>
      </c>
      <c r="F2" s="25"/>
      <c r="G2" s="25"/>
      <c r="H2" s="26"/>
      <c r="I2" s="22"/>
      <c r="J2" s="25"/>
    </row>
    <row r="3" spans="1:10">
      <c r="A3" s="27">
        <v>6</v>
      </c>
      <c r="B3" s="27">
        <v>2</v>
      </c>
      <c r="C3" s="28" t="s">
        <v>1</v>
      </c>
      <c r="D3" s="25" t="str">
        <f>VLOOKUP($C3,'PWR GP 2016-17 Groups'!$A$2:$B$206,2,0)</f>
        <v>A</v>
      </c>
      <c r="E3" s="39">
        <v>18</v>
      </c>
      <c r="F3" s="25"/>
      <c r="G3" s="25"/>
      <c r="H3" s="29"/>
      <c r="I3" s="22"/>
      <c r="J3" s="25"/>
    </row>
    <row r="4" spans="1:10">
      <c r="A4" s="27">
        <v>9</v>
      </c>
      <c r="B4" s="27">
        <v>3</v>
      </c>
      <c r="C4" s="28" t="s">
        <v>2</v>
      </c>
      <c r="D4" s="25" t="str">
        <f>VLOOKUP($C4,'PWR GP 2016-17 Groups'!$A$2:$B$206,2,0)</f>
        <v>C</v>
      </c>
      <c r="E4" s="39">
        <v>20</v>
      </c>
      <c r="F4" s="25"/>
      <c r="G4" s="25"/>
      <c r="H4" s="29"/>
      <c r="I4" s="22"/>
      <c r="J4" s="25"/>
    </row>
    <row r="5" spans="1:10">
      <c r="A5" s="27">
        <v>10</v>
      </c>
      <c r="B5" s="27">
        <v>4</v>
      </c>
      <c r="C5" s="28" t="s">
        <v>359</v>
      </c>
      <c r="D5" s="25" t="e">
        <f>VLOOKUP($C5,'PWR GP 2016-17 Groups'!$A$2:$B$206,2,0)</f>
        <v>#N/A</v>
      </c>
      <c r="F5" s="25"/>
      <c r="G5" s="25"/>
      <c r="H5" s="29"/>
      <c r="I5" s="22"/>
      <c r="J5" s="25"/>
    </row>
    <row r="6" spans="1:10">
      <c r="A6" s="27">
        <v>11</v>
      </c>
      <c r="B6" s="27">
        <v>5</v>
      </c>
      <c r="C6" s="28" t="s">
        <v>3</v>
      </c>
      <c r="D6" s="25" t="str">
        <f>VLOOKUP($C6,'PWR GP 2016-17 Groups'!$A$2:$B$206,2,0)</f>
        <v>B</v>
      </c>
      <c r="E6" s="39">
        <v>20</v>
      </c>
      <c r="F6" s="25"/>
      <c r="G6" s="25"/>
      <c r="H6" s="29"/>
      <c r="I6" s="22"/>
      <c r="J6" s="25"/>
    </row>
    <row r="7" spans="1:10">
      <c r="A7" s="27">
        <v>14</v>
      </c>
      <c r="B7" s="27">
        <v>6</v>
      </c>
      <c r="C7" s="24" t="s">
        <v>4</v>
      </c>
      <c r="D7" s="25" t="str">
        <f>VLOOKUP($C7,'PWR GP 2016-17 Groups'!$A$2:$B$206,2,0)</f>
        <v>A</v>
      </c>
      <c r="E7" s="39">
        <v>16</v>
      </c>
      <c r="F7" s="25"/>
      <c r="G7" s="25"/>
      <c r="H7" s="29"/>
      <c r="I7" s="22"/>
      <c r="J7" s="25"/>
    </row>
    <row r="8" spans="1:10">
      <c r="A8" s="27">
        <v>19</v>
      </c>
      <c r="B8" s="27">
        <v>7</v>
      </c>
      <c r="C8" s="28" t="s">
        <v>5</v>
      </c>
      <c r="D8" s="25" t="str">
        <f>VLOOKUP($C8,'PWR GP 2016-17 Groups'!$A$2:$B$206,2,0)</f>
        <v>B</v>
      </c>
      <c r="E8" s="39">
        <v>18</v>
      </c>
      <c r="F8" s="25"/>
      <c r="G8" s="25"/>
      <c r="H8" s="29"/>
      <c r="I8" s="22"/>
      <c r="J8" s="25"/>
    </row>
    <row r="9" spans="1:10">
      <c r="A9" s="27">
        <v>20</v>
      </c>
      <c r="B9" s="27">
        <v>8</v>
      </c>
      <c r="C9" s="28" t="s">
        <v>136</v>
      </c>
      <c r="D9" s="25" t="str">
        <f>VLOOKUP($C9,'PWR GP 2016-17 Groups'!$A$2:$B$206,2,0)</f>
        <v>A</v>
      </c>
      <c r="E9" s="39">
        <v>15</v>
      </c>
      <c r="F9" s="25"/>
      <c r="G9" s="25"/>
      <c r="H9" s="29"/>
      <c r="I9" s="22"/>
      <c r="J9" s="25"/>
    </row>
    <row r="10" spans="1:10">
      <c r="A10" s="27">
        <v>23</v>
      </c>
      <c r="B10" s="27">
        <v>9</v>
      </c>
      <c r="C10" s="28" t="s">
        <v>94</v>
      </c>
      <c r="D10" s="25" t="str">
        <f>VLOOKUP($C10,'PWR GP 2016-17 Groups'!$A$2:$B$206,2,0)</f>
        <v>B</v>
      </c>
      <c r="E10" s="39">
        <v>16</v>
      </c>
      <c r="F10" s="25"/>
      <c r="G10" s="25"/>
      <c r="H10" s="29"/>
      <c r="I10" s="22"/>
      <c r="J10" s="25"/>
    </row>
    <row r="11" spans="1:10">
      <c r="A11" s="27">
        <v>24</v>
      </c>
      <c r="B11" s="27">
        <v>10</v>
      </c>
      <c r="C11" s="28" t="s">
        <v>95</v>
      </c>
      <c r="D11" s="25" t="str">
        <f>VLOOKUP($C11,'PWR GP 2016-17 Groups'!$A$2:$B$206,2,0)</f>
        <v>B</v>
      </c>
      <c r="E11" s="39">
        <v>15</v>
      </c>
      <c r="F11" s="25"/>
      <c r="G11" s="25"/>
      <c r="H11" s="29"/>
      <c r="I11" s="22"/>
      <c r="J11" s="25"/>
    </row>
    <row r="12" spans="1:10">
      <c r="A12" s="27">
        <v>25</v>
      </c>
      <c r="B12" s="27">
        <v>11</v>
      </c>
      <c r="C12" s="24" t="s">
        <v>6</v>
      </c>
      <c r="D12" s="25" t="str">
        <f>VLOOKUP($C12,'PWR GP 2016-17 Groups'!$A$2:$B$206,2,0)</f>
        <v>A</v>
      </c>
      <c r="E12" s="39">
        <v>14</v>
      </c>
      <c r="F12" s="25"/>
      <c r="G12" s="25"/>
      <c r="H12" s="29"/>
      <c r="I12" s="22"/>
      <c r="J12" s="25"/>
    </row>
    <row r="13" spans="1:10">
      <c r="A13" s="27">
        <v>27</v>
      </c>
      <c r="B13" s="27">
        <v>12</v>
      </c>
      <c r="C13" s="28" t="s">
        <v>147</v>
      </c>
      <c r="D13" s="25" t="str">
        <f>VLOOKUP($C13,'PWR GP 2016-17 Groups'!$A$2:$B$206,2,0)</f>
        <v>A</v>
      </c>
      <c r="E13" s="39">
        <v>13</v>
      </c>
      <c r="F13" s="25"/>
      <c r="G13" s="25"/>
      <c r="H13" s="29"/>
      <c r="I13" s="22"/>
      <c r="J13" s="25"/>
    </row>
    <row r="14" spans="1:10">
      <c r="A14" s="27">
        <v>31</v>
      </c>
      <c r="B14" s="27">
        <v>13</v>
      </c>
      <c r="C14" s="24" t="s">
        <v>7</v>
      </c>
      <c r="D14" s="25" t="str">
        <f>VLOOKUP($C14,'PWR GP 2016-17 Groups'!$A$2:$B$206,2,0)</f>
        <v>A</v>
      </c>
      <c r="E14" s="39">
        <v>12</v>
      </c>
      <c r="F14" s="25"/>
      <c r="G14" s="25"/>
      <c r="H14" s="29"/>
      <c r="I14" s="22"/>
      <c r="J14" s="25"/>
    </row>
    <row r="15" spans="1:10">
      <c r="A15" s="27">
        <v>35</v>
      </c>
      <c r="B15" s="27">
        <v>14</v>
      </c>
      <c r="C15" s="28" t="s">
        <v>8</v>
      </c>
      <c r="D15" s="25" t="str">
        <f>VLOOKUP($C15,'PWR GP 2016-17 Groups'!$A$2:$B$206,2,0)</f>
        <v>B</v>
      </c>
      <c r="E15" s="39">
        <v>14</v>
      </c>
      <c r="F15" s="25"/>
      <c r="G15" s="25"/>
      <c r="H15" s="29"/>
      <c r="I15" s="22"/>
      <c r="J15" s="25"/>
    </row>
    <row r="16" spans="1:10">
      <c r="A16" s="27">
        <v>36</v>
      </c>
      <c r="B16" s="27">
        <v>15</v>
      </c>
      <c r="C16" s="24" t="s">
        <v>9</v>
      </c>
      <c r="D16" s="25" t="str">
        <f>VLOOKUP($C16,'PWR GP 2016-17 Groups'!$A$2:$B$206,2,0)</f>
        <v>A</v>
      </c>
      <c r="E16" s="39">
        <v>11</v>
      </c>
      <c r="F16" s="25"/>
      <c r="G16" s="25"/>
      <c r="H16" s="29"/>
      <c r="I16" s="22"/>
      <c r="J16" s="25"/>
    </row>
    <row r="17" spans="1:10">
      <c r="A17" s="27">
        <v>38</v>
      </c>
      <c r="B17" s="27">
        <v>16</v>
      </c>
      <c r="C17" s="28" t="s">
        <v>10</v>
      </c>
      <c r="D17" s="25" t="str">
        <f>VLOOKUP($C17,'PWR GP 2016-17 Groups'!$A$2:$B$206,2,0)</f>
        <v>B</v>
      </c>
      <c r="E17" s="39">
        <v>13</v>
      </c>
      <c r="F17" s="25"/>
      <c r="G17" s="25"/>
      <c r="H17" s="29"/>
      <c r="I17" s="22"/>
      <c r="J17" s="25"/>
    </row>
    <row r="18" spans="1:10">
      <c r="A18" s="27">
        <v>39</v>
      </c>
      <c r="B18" s="27">
        <v>17</v>
      </c>
      <c r="C18" s="28" t="s">
        <v>511</v>
      </c>
      <c r="D18" s="25" t="str">
        <f>VLOOKUP($C18,'PWR GP 2016-17 Groups'!$A$2:$B$206,2,0)</f>
        <v>B</v>
      </c>
      <c r="E18" s="39">
        <v>12</v>
      </c>
      <c r="F18" s="25"/>
      <c r="G18" s="25"/>
      <c r="H18" s="29"/>
      <c r="I18" s="22"/>
      <c r="J18" s="25"/>
    </row>
    <row r="19" spans="1:10">
      <c r="A19" s="27">
        <v>42</v>
      </c>
      <c r="B19" s="27">
        <v>18</v>
      </c>
      <c r="C19" s="28" t="s">
        <v>11</v>
      </c>
      <c r="D19" s="25" t="str">
        <f>VLOOKUP($C19,'PWR GP 2016-17 Groups'!$A$2:$B$206,2,0)</f>
        <v>B</v>
      </c>
      <c r="E19" s="39">
        <v>11</v>
      </c>
      <c r="F19" s="25"/>
      <c r="G19" s="25"/>
      <c r="H19" s="29"/>
      <c r="I19" s="22"/>
      <c r="J19" s="25"/>
    </row>
    <row r="20" spans="1:10">
      <c r="A20" s="27">
        <v>44</v>
      </c>
      <c r="B20" s="27">
        <v>19</v>
      </c>
      <c r="C20" s="28" t="s">
        <v>12</v>
      </c>
      <c r="D20" s="25" t="str">
        <f>VLOOKUP($C20,'PWR GP 2016-17 Groups'!$A$2:$B$206,2,0)</f>
        <v>C</v>
      </c>
      <c r="E20" s="39">
        <v>18</v>
      </c>
      <c r="F20" s="25"/>
      <c r="G20" s="25"/>
      <c r="H20" s="29"/>
      <c r="I20" s="22"/>
      <c r="J20" s="25"/>
    </row>
    <row r="21" spans="1:10">
      <c r="A21" s="27">
        <v>45</v>
      </c>
      <c r="B21" s="27">
        <v>20</v>
      </c>
      <c r="C21" s="28" t="s">
        <v>145</v>
      </c>
      <c r="D21" s="25" t="str">
        <f>VLOOKUP($C21,'PWR GP 2016-17 Groups'!$A$2:$B$206,2,0)</f>
        <v>A</v>
      </c>
      <c r="E21" s="39">
        <v>10</v>
      </c>
      <c r="F21" s="25"/>
      <c r="G21" s="25"/>
      <c r="H21" s="29"/>
      <c r="I21" s="22"/>
      <c r="J21" s="25"/>
    </row>
    <row r="22" spans="1:10">
      <c r="A22" s="27">
        <v>46</v>
      </c>
      <c r="B22" s="27">
        <v>21</v>
      </c>
      <c r="C22" s="24" t="s">
        <v>13</v>
      </c>
      <c r="D22" s="25" t="e">
        <f>VLOOKUP($C22,'PWR GP 2016-17 Groups'!$A$2:$B$206,2,0)</f>
        <v>#N/A</v>
      </c>
      <c r="F22" s="25"/>
      <c r="G22" s="25"/>
      <c r="H22" s="29"/>
      <c r="I22" s="22"/>
      <c r="J22" s="25"/>
    </row>
    <row r="23" spans="1:10">
      <c r="A23" s="27">
        <v>47</v>
      </c>
      <c r="B23" s="27">
        <v>22</v>
      </c>
      <c r="C23" s="28" t="s">
        <v>14</v>
      </c>
      <c r="D23" s="25" t="str">
        <f>VLOOKUP($C23,'PWR GP 2016-17 Groups'!$A$2:$B$206,2,0)</f>
        <v>B</v>
      </c>
      <c r="E23" s="39">
        <v>10</v>
      </c>
      <c r="F23" s="25"/>
      <c r="G23" s="25"/>
      <c r="H23" s="29"/>
      <c r="I23" s="22"/>
      <c r="J23" s="25"/>
    </row>
    <row r="24" spans="1:10">
      <c r="A24" s="27">
        <v>48</v>
      </c>
      <c r="B24" s="27">
        <v>23</v>
      </c>
      <c r="C24" s="28" t="s">
        <v>360</v>
      </c>
      <c r="D24" s="25" t="e">
        <f>VLOOKUP($C24,'PWR GP 2016-17 Groups'!$A$2:$B$206,2,0)</f>
        <v>#N/A</v>
      </c>
      <c r="F24" s="25"/>
      <c r="G24" s="25"/>
      <c r="H24" s="29"/>
      <c r="I24" s="22"/>
      <c r="J24" s="25"/>
    </row>
    <row r="25" spans="1:10">
      <c r="A25" s="27">
        <v>49</v>
      </c>
      <c r="B25" s="27">
        <v>24</v>
      </c>
      <c r="C25" s="28" t="s">
        <v>15</v>
      </c>
      <c r="D25" s="25" t="str">
        <f>VLOOKUP($C25,'PWR GP 2016-17 Groups'!$A$2:$B$206,2,0)</f>
        <v>B</v>
      </c>
      <c r="E25" s="39">
        <v>9</v>
      </c>
      <c r="F25" s="25"/>
      <c r="G25" s="25"/>
      <c r="H25" s="29"/>
      <c r="I25" s="22"/>
      <c r="J25" s="25"/>
    </row>
    <row r="26" spans="1:10">
      <c r="A26" s="27">
        <v>50</v>
      </c>
      <c r="B26" s="27">
        <v>25</v>
      </c>
      <c r="C26" s="28" t="s">
        <v>16</v>
      </c>
      <c r="D26" s="25" t="str">
        <f>VLOOKUP($C26,'PWR GP 2016-17 Groups'!$A$2:$B$206,2,0)</f>
        <v>B</v>
      </c>
      <c r="E26" s="39">
        <v>8</v>
      </c>
      <c r="F26" s="25"/>
      <c r="G26" s="25"/>
      <c r="H26" s="29"/>
      <c r="I26" s="22"/>
      <c r="J26" s="25"/>
    </row>
    <row r="27" spans="1:10">
      <c r="A27" s="27">
        <v>51</v>
      </c>
      <c r="B27" s="27">
        <v>26</v>
      </c>
      <c r="C27" s="28" t="s">
        <v>17</v>
      </c>
      <c r="D27" s="25" t="str">
        <f>VLOOKUP($C27,'PWR GP 2016-17 Groups'!$A$2:$B$206,2,0)</f>
        <v>C</v>
      </c>
      <c r="E27" s="39">
        <v>16</v>
      </c>
      <c r="F27" s="25"/>
      <c r="G27" s="25"/>
      <c r="H27" s="29"/>
      <c r="I27" s="22"/>
      <c r="J27" s="25"/>
    </row>
    <row r="28" spans="1:10">
      <c r="A28" s="27">
        <v>53</v>
      </c>
      <c r="B28" s="27">
        <v>27</v>
      </c>
      <c r="C28" s="28" t="s">
        <v>18</v>
      </c>
      <c r="D28" s="25" t="str">
        <f>VLOOKUP($C28,'PWR GP 2016-17 Groups'!$A$2:$B$206,2,0)</f>
        <v>B</v>
      </c>
      <c r="E28" s="39">
        <v>7</v>
      </c>
      <c r="F28" s="25"/>
      <c r="G28" s="25"/>
      <c r="H28" s="29"/>
      <c r="I28" s="22"/>
      <c r="J28" s="25"/>
    </row>
    <row r="29" spans="1:10">
      <c r="A29" s="27">
        <v>55</v>
      </c>
      <c r="B29" s="27">
        <v>28</v>
      </c>
      <c r="C29" s="24" t="s">
        <v>117</v>
      </c>
      <c r="D29" s="25" t="str">
        <f>VLOOKUP($C29,'PWR GP 2016-17 Groups'!$A$2:$B$206,2,0)</f>
        <v>C</v>
      </c>
      <c r="E29" s="39">
        <v>15</v>
      </c>
      <c r="F29" s="25"/>
      <c r="G29" s="25"/>
      <c r="H29" s="29"/>
      <c r="I29" s="22"/>
      <c r="J29" s="25"/>
    </row>
    <row r="30" spans="1:10">
      <c r="A30" s="27">
        <v>57</v>
      </c>
      <c r="B30" s="27">
        <v>29</v>
      </c>
      <c r="C30" s="28" t="s">
        <v>512</v>
      </c>
      <c r="D30" s="25" t="str">
        <f>VLOOKUP($C30,'PWR GP 2016-17 Groups'!$A$2:$B$206,2,0)</f>
        <v>C</v>
      </c>
      <c r="E30" s="39">
        <v>14</v>
      </c>
      <c r="F30" s="25"/>
      <c r="G30" s="25"/>
      <c r="H30" s="29"/>
      <c r="I30" s="22"/>
      <c r="J30" s="25"/>
    </row>
    <row r="31" spans="1:10">
      <c r="A31" s="27">
        <v>58</v>
      </c>
      <c r="B31" s="27">
        <v>30</v>
      </c>
      <c r="C31" s="28" t="s">
        <v>19</v>
      </c>
      <c r="D31" s="25" t="str">
        <f>VLOOKUP($C31,'PWR GP 2016-17 Groups'!$A$2:$B$206,2,0)</f>
        <v>A</v>
      </c>
      <c r="E31" s="39">
        <v>9</v>
      </c>
      <c r="F31" s="25"/>
      <c r="G31" s="25"/>
      <c r="H31" s="29"/>
      <c r="I31" s="22"/>
      <c r="J31" s="25"/>
    </row>
    <row r="32" spans="1:10">
      <c r="A32" s="27">
        <v>59</v>
      </c>
      <c r="B32" s="27">
        <v>31</v>
      </c>
      <c r="C32" s="28" t="s">
        <v>93</v>
      </c>
      <c r="D32" s="25" t="str">
        <f>VLOOKUP($C32,'PWR GP 2016-17 Groups'!$A$2:$B$206,2,0)</f>
        <v>B</v>
      </c>
      <c r="E32" s="39">
        <v>6</v>
      </c>
      <c r="F32" s="25"/>
      <c r="G32" s="25"/>
      <c r="H32" s="29"/>
      <c r="I32" s="22"/>
      <c r="J32" s="25"/>
    </row>
    <row r="33" spans="1:10">
      <c r="A33" s="27">
        <v>63</v>
      </c>
      <c r="B33" s="27">
        <v>32</v>
      </c>
      <c r="C33" s="24" t="s">
        <v>20</v>
      </c>
      <c r="D33" s="25" t="str">
        <f>VLOOKUP($C33,'PWR GP 2016-17 Groups'!$A$2:$B$206,2,0)</f>
        <v>D</v>
      </c>
      <c r="E33" s="39">
        <v>20</v>
      </c>
      <c r="F33" s="25"/>
      <c r="G33" s="25"/>
      <c r="H33" s="29"/>
      <c r="I33" s="22"/>
      <c r="J33" s="25"/>
    </row>
    <row r="34" spans="1:10">
      <c r="A34" s="27">
        <v>65</v>
      </c>
      <c r="B34" s="27">
        <v>33</v>
      </c>
      <c r="C34" s="24" t="s">
        <v>21</v>
      </c>
      <c r="D34" s="25" t="str">
        <f>VLOOKUP($C34,'PWR GP 2016-17 Groups'!$A$2:$B$206,2,0)</f>
        <v>D</v>
      </c>
      <c r="E34" s="39">
        <v>18</v>
      </c>
      <c r="F34" s="25"/>
      <c r="G34" s="25"/>
      <c r="H34" s="29"/>
      <c r="I34" s="22"/>
      <c r="J34" s="25"/>
    </row>
    <row r="35" spans="1:10">
      <c r="A35" s="27">
        <v>66</v>
      </c>
      <c r="B35" s="27">
        <v>34</v>
      </c>
      <c r="C35" s="24" t="s">
        <v>22</v>
      </c>
      <c r="D35" s="25" t="str">
        <f>VLOOKUP($C35,'PWR GP 2016-17 Groups'!$A$2:$B$206,2,0)</f>
        <v>C</v>
      </c>
      <c r="E35" s="39">
        <v>13</v>
      </c>
      <c r="F35" s="25"/>
      <c r="G35" s="25"/>
      <c r="H35" s="29"/>
      <c r="I35" s="22"/>
      <c r="J35" s="25"/>
    </row>
    <row r="36" spans="1:10">
      <c r="A36" s="27">
        <v>67</v>
      </c>
      <c r="B36" s="27">
        <v>35</v>
      </c>
      <c r="C36" s="28" t="s">
        <v>146</v>
      </c>
      <c r="D36" s="25" t="str">
        <f>VLOOKUP($C36,'PWR GP 2016-17 Groups'!$A$2:$B$206,2,0)</f>
        <v>D</v>
      </c>
      <c r="E36" s="39">
        <v>16</v>
      </c>
      <c r="F36" s="25"/>
      <c r="G36" s="25"/>
      <c r="H36" s="29"/>
      <c r="I36" s="22"/>
      <c r="J36" s="25"/>
    </row>
    <row r="37" spans="1:10">
      <c r="A37" s="27">
        <v>68</v>
      </c>
      <c r="B37" s="27">
        <v>36</v>
      </c>
      <c r="C37" s="28" t="s">
        <v>23</v>
      </c>
      <c r="D37" s="25" t="str">
        <f>VLOOKUP($C37,'PWR GP 2016-17 Groups'!$A$2:$B$206,2,0)</f>
        <v>B</v>
      </c>
      <c r="E37" s="39">
        <v>5</v>
      </c>
      <c r="F37" s="25"/>
      <c r="G37" s="25"/>
      <c r="H37" s="29"/>
      <c r="I37" s="22"/>
      <c r="J37" s="25"/>
    </row>
    <row r="38" spans="1:10">
      <c r="A38" s="27">
        <v>69</v>
      </c>
      <c r="B38" s="27">
        <v>37</v>
      </c>
      <c r="C38" s="28" t="s">
        <v>24</v>
      </c>
      <c r="D38" s="25" t="str">
        <f>VLOOKUP($C38,'PWR GP 2016-17 Groups'!$A$2:$B$206,2,0)</f>
        <v>C</v>
      </c>
      <c r="E38" s="39">
        <v>12</v>
      </c>
      <c r="F38" s="25"/>
      <c r="G38" s="25"/>
      <c r="H38" s="29"/>
      <c r="I38" s="22"/>
      <c r="J38" s="25"/>
    </row>
    <row r="39" spans="1:10">
      <c r="A39" s="27">
        <v>71</v>
      </c>
      <c r="B39" s="27">
        <v>38</v>
      </c>
      <c r="C39" s="28" t="s">
        <v>361</v>
      </c>
      <c r="D39" s="25" t="e">
        <f>VLOOKUP($C39,'PWR GP 2016-17 Groups'!$A$2:$B$206,2,0)</f>
        <v>#N/A</v>
      </c>
      <c r="F39" s="25"/>
      <c r="G39" s="25"/>
      <c r="H39" s="29"/>
      <c r="I39" s="22"/>
      <c r="J39" s="25"/>
    </row>
    <row r="40" spans="1:10">
      <c r="A40" s="27">
        <v>72</v>
      </c>
      <c r="B40" s="27">
        <v>39</v>
      </c>
      <c r="C40" s="28" t="s">
        <v>362</v>
      </c>
      <c r="D40" s="25" t="e">
        <f>VLOOKUP($C40,'PWR GP 2016-17 Groups'!$A$2:$B$206,2,0)</f>
        <v>#N/A</v>
      </c>
      <c r="F40" s="25"/>
      <c r="G40" s="25"/>
      <c r="H40" s="29"/>
      <c r="I40" s="22"/>
      <c r="J40" s="25"/>
    </row>
    <row r="41" spans="1:10">
      <c r="A41" s="27">
        <v>74</v>
      </c>
      <c r="B41" s="27">
        <v>40</v>
      </c>
      <c r="C41" s="28" t="s">
        <v>25</v>
      </c>
      <c r="D41" s="25" t="str">
        <f>VLOOKUP($C41,'PWR GP 2016-17 Groups'!$A$2:$B$206,2,0)</f>
        <v>D</v>
      </c>
      <c r="E41" s="39">
        <v>15</v>
      </c>
      <c r="F41" s="25"/>
      <c r="G41" s="25"/>
      <c r="H41" s="29"/>
      <c r="I41" s="22"/>
      <c r="J41" s="25"/>
    </row>
    <row r="42" spans="1:10">
      <c r="A42" s="27">
        <v>75</v>
      </c>
      <c r="B42" s="27">
        <v>41</v>
      </c>
      <c r="C42" s="28" t="s">
        <v>151</v>
      </c>
      <c r="D42" s="25" t="str">
        <f>VLOOKUP($C42,'PWR GP 2016-17 Groups'!$A$2:$B$206,2,0)</f>
        <v>D</v>
      </c>
      <c r="E42" s="39">
        <v>14</v>
      </c>
      <c r="F42" s="25"/>
      <c r="G42" s="25"/>
      <c r="H42" s="29"/>
      <c r="I42" s="22"/>
      <c r="J42" s="25"/>
    </row>
    <row r="43" spans="1:10">
      <c r="A43" s="27">
        <v>78</v>
      </c>
      <c r="B43" s="27">
        <v>42</v>
      </c>
      <c r="C43" s="28" t="s">
        <v>26</v>
      </c>
      <c r="D43" s="25" t="str">
        <f>VLOOKUP($C43,'PWR GP 2016-17 Groups'!$A$2:$B$206,2,0)</f>
        <v>C</v>
      </c>
      <c r="E43" s="39">
        <v>11</v>
      </c>
      <c r="F43" s="25"/>
      <c r="G43" s="25"/>
      <c r="H43" s="29"/>
      <c r="I43" s="22"/>
      <c r="J43" s="25"/>
    </row>
    <row r="44" spans="1:10">
      <c r="A44" s="27">
        <v>79</v>
      </c>
      <c r="B44" s="27">
        <v>43</v>
      </c>
      <c r="C44" s="28" t="s">
        <v>27</v>
      </c>
      <c r="D44" s="25" t="str">
        <f>VLOOKUP($C44,'PWR GP 2016-17 Groups'!$A$2:$B$206,2,0)</f>
        <v>A</v>
      </c>
      <c r="E44" s="39">
        <v>8</v>
      </c>
      <c r="F44" s="25"/>
      <c r="G44" s="25"/>
      <c r="H44" s="29"/>
      <c r="I44" s="22"/>
      <c r="J44" s="25"/>
    </row>
    <row r="45" spans="1:10">
      <c r="A45" s="27">
        <v>83</v>
      </c>
      <c r="B45" s="27">
        <v>44</v>
      </c>
      <c r="C45" s="28" t="s">
        <v>96</v>
      </c>
      <c r="D45" s="25" t="str">
        <f>VLOOKUP($C45,'PWR GP 2016-17 Groups'!$A$2:$B$206,2,0)</f>
        <v>C</v>
      </c>
      <c r="E45" s="39">
        <v>10</v>
      </c>
      <c r="F45" s="25"/>
      <c r="G45" s="25"/>
      <c r="H45" s="29"/>
      <c r="I45" s="22"/>
      <c r="J45" s="25"/>
    </row>
    <row r="46" spans="1:10">
      <c r="A46" s="27">
        <v>84</v>
      </c>
      <c r="B46" s="27">
        <v>45</v>
      </c>
      <c r="C46" s="28" t="s">
        <v>363</v>
      </c>
      <c r="D46" s="25" t="e">
        <f>VLOOKUP($C46,'PWR GP 2016-17 Groups'!$A$2:$B$206,2,0)</f>
        <v>#N/A</v>
      </c>
      <c r="F46" s="25"/>
      <c r="G46" s="25"/>
      <c r="H46" s="29"/>
      <c r="I46" s="22"/>
      <c r="J46" s="25"/>
    </row>
    <row r="47" spans="1:10">
      <c r="A47" s="27">
        <v>85</v>
      </c>
      <c r="B47" s="27">
        <v>46</v>
      </c>
      <c r="C47" s="24" t="s">
        <v>97</v>
      </c>
      <c r="D47" s="25" t="str">
        <f>VLOOKUP($C47,'PWR GP 2016-17 Groups'!$A$2:$B$206,2,0)</f>
        <v>D</v>
      </c>
      <c r="E47" s="39">
        <v>13</v>
      </c>
      <c r="F47" s="25"/>
      <c r="G47" s="25"/>
      <c r="H47" s="29"/>
      <c r="I47" s="22"/>
      <c r="J47" s="25"/>
    </row>
    <row r="48" spans="1:10">
      <c r="A48" s="27">
        <v>86</v>
      </c>
      <c r="B48" s="27">
        <v>47</v>
      </c>
      <c r="C48" s="28" t="s">
        <v>28</v>
      </c>
      <c r="D48" s="25" t="str">
        <f>VLOOKUP($C48,'PWR GP 2016-17 Groups'!$A$2:$B$206,2,0)</f>
        <v>C</v>
      </c>
      <c r="E48" s="39">
        <v>9</v>
      </c>
      <c r="F48" s="25"/>
      <c r="G48" s="25"/>
      <c r="H48" s="29"/>
      <c r="I48" s="22"/>
      <c r="J48" s="25"/>
    </row>
    <row r="49" spans="1:10">
      <c r="A49" s="27">
        <v>87</v>
      </c>
      <c r="B49" s="27">
        <v>48</v>
      </c>
      <c r="C49" s="28" t="s">
        <v>29</v>
      </c>
      <c r="D49" s="25" t="str">
        <f>VLOOKUP($C49,'PWR GP 2016-17 Groups'!$A$2:$B$206,2,0)</f>
        <v>B</v>
      </c>
      <c r="E49" s="39">
        <v>4</v>
      </c>
      <c r="F49" s="25"/>
      <c r="G49" s="25"/>
      <c r="H49" s="29"/>
      <c r="I49" s="22"/>
      <c r="J49" s="25"/>
    </row>
    <row r="50" spans="1:10">
      <c r="A50" s="27">
        <v>88</v>
      </c>
      <c r="B50" s="27">
        <v>49</v>
      </c>
      <c r="C50" s="28" t="s">
        <v>30</v>
      </c>
      <c r="D50" s="25" t="str">
        <f>VLOOKUP($C50,'PWR GP 2016-17 Groups'!$A$2:$B$206,2,0)</f>
        <v>E</v>
      </c>
      <c r="E50" s="39">
        <v>20</v>
      </c>
      <c r="F50" s="25"/>
      <c r="G50" s="25"/>
      <c r="H50" s="29"/>
      <c r="I50" s="22"/>
      <c r="J50" s="25"/>
    </row>
    <row r="51" spans="1:10">
      <c r="A51" s="27">
        <v>89</v>
      </c>
      <c r="B51" s="27">
        <v>50</v>
      </c>
      <c r="C51" s="28" t="s">
        <v>135</v>
      </c>
      <c r="D51" s="25" t="str">
        <f>VLOOKUP($C51,'PWR GP 2016-17 Groups'!$A$2:$B$206,2,0)</f>
        <v>C</v>
      </c>
      <c r="E51" s="39">
        <v>8</v>
      </c>
      <c r="F51" s="25"/>
      <c r="G51" s="25"/>
      <c r="H51" s="29"/>
      <c r="I51" s="22"/>
      <c r="J51" s="25"/>
    </row>
    <row r="52" spans="1:10">
      <c r="A52" s="27">
        <v>90</v>
      </c>
      <c r="B52" s="27">
        <v>51</v>
      </c>
      <c r="C52" s="24" t="s">
        <v>31</v>
      </c>
      <c r="D52" s="25" t="str">
        <f>VLOOKUP($C52,'PWR GP 2016-17 Groups'!$A$2:$B$206,2,0)</f>
        <v>D</v>
      </c>
      <c r="E52" s="39">
        <v>12</v>
      </c>
      <c r="F52" s="25"/>
      <c r="G52" s="25"/>
      <c r="H52" s="29"/>
      <c r="I52" s="22"/>
      <c r="J52" s="25"/>
    </row>
    <row r="53" spans="1:10">
      <c r="A53" s="27">
        <v>91</v>
      </c>
      <c r="B53" s="27">
        <v>52</v>
      </c>
      <c r="C53" s="28" t="s">
        <v>32</v>
      </c>
      <c r="D53" s="25" t="str">
        <f>VLOOKUP($C53,'PWR GP 2016-17 Groups'!$A$2:$B$206,2,0)</f>
        <v>E</v>
      </c>
      <c r="E53" s="39">
        <v>18</v>
      </c>
      <c r="F53" s="25"/>
      <c r="G53" s="25"/>
      <c r="H53" s="29"/>
      <c r="I53" s="22"/>
      <c r="J53" s="25"/>
    </row>
    <row r="54" spans="1:10">
      <c r="A54" s="27">
        <v>92</v>
      </c>
      <c r="B54" s="27">
        <v>53</v>
      </c>
      <c r="C54" s="28" t="s">
        <v>33</v>
      </c>
      <c r="D54" s="25" t="str">
        <f>VLOOKUP($C54,'PWR GP 2016-17 Groups'!$A$2:$B$206,2,0)</f>
        <v>D</v>
      </c>
      <c r="E54" s="39">
        <v>11</v>
      </c>
      <c r="F54" s="25"/>
      <c r="G54" s="25"/>
      <c r="H54" s="29"/>
      <c r="I54" s="22"/>
      <c r="J54" s="25"/>
    </row>
    <row r="55" spans="1:10">
      <c r="A55" s="27">
        <v>96</v>
      </c>
      <c r="B55" s="27">
        <v>54</v>
      </c>
      <c r="C55" s="28" t="s">
        <v>137</v>
      </c>
      <c r="D55" s="25" t="str">
        <f>VLOOKUP($C55,'PWR GP 2016-17 Groups'!$A$2:$B$206,2,0)</f>
        <v>D</v>
      </c>
      <c r="E55" s="39">
        <v>10</v>
      </c>
      <c r="F55" s="25"/>
      <c r="G55" s="25"/>
      <c r="H55" s="29"/>
      <c r="I55" s="22"/>
      <c r="J55" s="25"/>
    </row>
    <row r="56" spans="1:10">
      <c r="A56" s="27">
        <v>98</v>
      </c>
      <c r="B56" s="27">
        <v>55</v>
      </c>
      <c r="C56" s="28" t="s">
        <v>34</v>
      </c>
      <c r="D56" s="25" t="str">
        <f>VLOOKUP($C56,'PWR GP 2016-17 Groups'!$A$2:$B$206,2,0)</f>
        <v>D</v>
      </c>
      <c r="E56" s="39">
        <v>9</v>
      </c>
      <c r="F56" s="25"/>
      <c r="G56" s="25"/>
      <c r="H56" s="29"/>
      <c r="I56" s="22"/>
      <c r="J56" s="25"/>
    </row>
    <row r="57" spans="1:10">
      <c r="A57" s="27">
        <v>99</v>
      </c>
      <c r="B57" s="27">
        <v>56</v>
      </c>
      <c r="C57" s="28" t="s">
        <v>35</v>
      </c>
      <c r="D57" s="25" t="str">
        <f>VLOOKUP($C57,'PWR GP 2016-17 Groups'!$A$2:$B$206,2,0)</f>
        <v>D</v>
      </c>
      <c r="E57" s="39">
        <v>8</v>
      </c>
      <c r="F57" s="25"/>
      <c r="G57" s="25"/>
      <c r="H57" s="29"/>
      <c r="I57" s="22"/>
      <c r="J57" s="25"/>
    </row>
    <row r="58" spans="1:10">
      <c r="A58" s="27">
        <v>101</v>
      </c>
      <c r="B58" s="27">
        <v>57</v>
      </c>
      <c r="C58" s="28" t="s">
        <v>36</v>
      </c>
      <c r="D58" s="25" t="str">
        <f>VLOOKUP($C58,'PWR GP 2016-17 Groups'!$A$2:$B$206,2,0)</f>
        <v>E</v>
      </c>
      <c r="E58" s="39">
        <v>16</v>
      </c>
      <c r="F58" s="25"/>
      <c r="G58" s="25"/>
      <c r="H58" s="29"/>
      <c r="I58" s="22"/>
      <c r="J58" s="25"/>
    </row>
    <row r="59" spans="1:10">
      <c r="A59" s="27">
        <v>102</v>
      </c>
      <c r="B59" s="27">
        <v>58</v>
      </c>
      <c r="C59" s="28" t="s">
        <v>37</v>
      </c>
      <c r="D59" s="25" t="str">
        <f>VLOOKUP($C59,'PWR GP 2016-17 Groups'!$A$2:$B$206,2,0)</f>
        <v>D</v>
      </c>
      <c r="E59" s="39">
        <v>7</v>
      </c>
      <c r="F59" s="25"/>
      <c r="G59" s="25"/>
      <c r="H59" s="29"/>
      <c r="I59" s="22"/>
      <c r="J59" s="25"/>
    </row>
    <row r="60" spans="1:10">
      <c r="A60" s="27">
        <v>103</v>
      </c>
      <c r="B60" s="27">
        <v>59</v>
      </c>
      <c r="C60" s="28" t="s">
        <v>38</v>
      </c>
      <c r="D60" s="25" t="str">
        <f>VLOOKUP($C60,'PWR GP 2016-17 Groups'!$A$2:$B$206,2,0)</f>
        <v>E</v>
      </c>
      <c r="E60" s="39">
        <v>15</v>
      </c>
      <c r="F60" s="25"/>
      <c r="G60" s="25"/>
      <c r="H60" s="29"/>
      <c r="I60" s="22"/>
      <c r="J60" s="25"/>
    </row>
    <row r="61" spans="1:10">
      <c r="A61" s="27">
        <v>104</v>
      </c>
      <c r="B61" s="27">
        <v>60</v>
      </c>
      <c r="C61" s="28" t="s">
        <v>39</v>
      </c>
      <c r="D61" s="25" t="str">
        <f>VLOOKUP($C61,'PWR GP 2016-17 Groups'!$A$2:$B$206,2,0)</f>
        <v>D</v>
      </c>
      <c r="E61" s="39">
        <v>6</v>
      </c>
      <c r="F61" s="25"/>
      <c r="G61" s="25"/>
      <c r="H61" s="29"/>
      <c r="I61" s="22"/>
      <c r="J61" s="25"/>
    </row>
    <row r="62" spans="1:10">
      <c r="A62" s="27">
        <v>105</v>
      </c>
      <c r="B62" s="27">
        <v>61</v>
      </c>
      <c r="C62" s="28" t="s">
        <v>364</v>
      </c>
      <c r="D62" s="25" t="e">
        <f>VLOOKUP($C62,'PWR GP 2016-17 Groups'!$A$2:$B$206,2,0)</f>
        <v>#N/A</v>
      </c>
      <c r="F62" s="25"/>
      <c r="G62" s="25"/>
      <c r="H62" s="29"/>
      <c r="I62" s="22"/>
      <c r="J62" s="25"/>
    </row>
    <row r="63" spans="1:10">
      <c r="A63" s="27">
        <v>108</v>
      </c>
      <c r="B63" s="27">
        <v>62</v>
      </c>
      <c r="C63" s="28" t="s">
        <v>212</v>
      </c>
      <c r="D63" s="25" t="str">
        <f>VLOOKUP($C63,'PWR GP 2016-17 Groups'!$A$2:$B$206,2,0)</f>
        <v>D</v>
      </c>
      <c r="E63" s="39">
        <v>5</v>
      </c>
      <c r="F63" s="25"/>
      <c r="G63" s="25"/>
      <c r="H63" s="29"/>
      <c r="I63" s="22"/>
      <c r="J63" s="25"/>
    </row>
    <row r="64" spans="1:10">
      <c r="A64" s="27">
        <v>109</v>
      </c>
      <c r="B64" s="27">
        <v>63</v>
      </c>
      <c r="C64" s="28" t="s">
        <v>40</v>
      </c>
      <c r="D64" s="25" t="str">
        <f>VLOOKUP($C64,'PWR GP 2016-17 Groups'!$A$2:$B$206,2,0)</f>
        <v>E</v>
      </c>
      <c r="E64" s="39">
        <v>14</v>
      </c>
      <c r="F64" s="25"/>
      <c r="G64" s="25"/>
      <c r="H64" s="29"/>
      <c r="I64" s="22"/>
      <c r="J64" s="25"/>
    </row>
    <row r="65" spans="1:10">
      <c r="A65" s="27">
        <v>111</v>
      </c>
      <c r="B65" s="27">
        <v>64</v>
      </c>
      <c r="C65" s="28" t="s">
        <v>514</v>
      </c>
      <c r="D65" s="25" t="str">
        <f>VLOOKUP($C65,'PWR GP 2016-17 Groups'!$A$2:$B$206,2,0)</f>
        <v>D</v>
      </c>
      <c r="E65" s="39">
        <v>4</v>
      </c>
      <c r="F65" s="25"/>
      <c r="G65" s="25"/>
      <c r="H65" s="29"/>
      <c r="I65" s="22"/>
      <c r="J65" s="25"/>
    </row>
    <row r="66" spans="1:10">
      <c r="A66" s="27">
        <v>112</v>
      </c>
      <c r="B66" s="27">
        <v>65</v>
      </c>
      <c r="C66" s="28" t="s">
        <v>365</v>
      </c>
      <c r="D66" s="25" t="str">
        <f>VLOOKUP($C66,'PWR GP 2016-17 Groups'!$A$2:$B$206,2,0)</f>
        <v>E</v>
      </c>
      <c r="E66" s="39">
        <v>13</v>
      </c>
      <c r="F66" s="25"/>
      <c r="G66" s="25"/>
      <c r="H66" s="29"/>
      <c r="I66" s="22"/>
      <c r="J66" s="25"/>
    </row>
    <row r="67" spans="1:10">
      <c r="A67" s="27">
        <v>114</v>
      </c>
      <c r="B67" s="27">
        <v>66</v>
      </c>
      <c r="C67" s="28" t="s">
        <v>41</v>
      </c>
      <c r="D67" s="25" t="str">
        <f>VLOOKUP($C67,'PWR GP 2016-17 Groups'!$A$2:$B$206,2,0)</f>
        <v>D</v>
      </c>
      <c r="E67" s="39">
        <v>3</v>
      </c>
      <c r="F67" s="25"/>
      <c r="G67" s="25"/>
      <c r="H67" s="29"/>
      <c r="I67" s="22"/>
      <c r="J67" s="25"/>
    </row>
    <row r="68" spans="1:10">
      <c r="A68" s="27">
        <v>115</v>
      </c>
      <c r="B68" s="27">
        <v>67</v>
      </c>
      <c r="C68" s="28" t="s">
        <v>152</v>
      </c>
      <c r="D68" s="25" t="str">
        <f>VLOOKUP($C68,'PWR GP 2016-17 Groups'!$A$2:$B$206,2,0)</f>
        <v>E</v>
      </c>
      <c r="E68" s="39">
        <v>12</v>
      </c>
      <c r="F68" s="25"/>
      <c r="G68" s="25"/>
      <c r="H68" s="29"/>
      <c r="I68" s="22"/>
      <c r="J68" s="25"/>
    </row>
    <row r="69" spans="1:10">
      <c r="A69" s="27">
        <v>117</v>
      </c>
      <c r="B69" s="27">
        <v>68</v>
      </c>
      <c r="C69" s="28" t="s">
        <v>366</v>
      </c>
      <c r="D69" s="25" t="e">
        <f>VLOOKUP($C69,'PWR GP 2016-17 Groups'!$A$2:$B$206,2,0)</f>
        <v>#N/A</v>
      </c>
      <c r="F69" s="25"/>
      <c r="G69" s="25"/>
      <c r="H69" s="29"/>
      <c r="I69" s="22"/>
      <c r="J69" s="25"/>
    </row>
    <row r="70" spans="1:10">
      <c r="A70" s="27">
        <v>118</v>
      </c>
      <c r="B70" s="27">
        <v>69</v>
      </c>
      <c r="C70" s="28" t="s">
        <v>42</v>
      </c>
      <c r="D70" s="25" t="str">
        <f>VLOOKUP($C70,'PWR GP 2016-17 Groups'!$A$2:$B$206,2,0)</f>
        <v>F</v>
      </c>
      <c r="E70" s="39">
        <v>20</v>
      </c>
      <c r="F70" s="25"/>
      <c r="G70" s="25"/>
      <c r="H70" s="29"/>
      <c r="I70" s="22"/>
      <c r="J70" s="25"/>
    </row>
    <row r="71" spans="1:10">
      <c r="A71" s="27">
        <v>120</v>
      </c>
      <c r="B71" s="27">
        <v>70</v>
      </c>
      <c r="C71" s="28" t="s">
        <v>213</v>
      </c>
      <c r="D71" s="25" t="str">
        <f>VLOOKUP($C71,'PWR GP 2016-17 Groups'!$A$2:$B$206,2,0)</f>
        <v>E</v>
      </c>
      <c r="E71" s="39">
        <v>11</v>
      </c>
      <c r="F71" s="25"/>
      <c r="G71" s="25"/>
      <c r="H71" s="29"/>
      <c r="I71" s="22"/>
      <c r="J71" s="25"/>
    </row>
    <row r="72" spans="1:10">
      <c r="A72" s="27">
        <v>121</v>
      </c>
      <c r="B72" s="27">
        <v>71</v>
      </c>
      <c r="C72" s="28" t="s">
        <v>43</v>
      </c>
      <c r="D72" s="25" t="str">
        <f>VLOOKUP($C72,'PWR GP 2016-17 Groups'!$A$2:$B$206,2,0)</f>
        <v>E</v>
      </c>
      <c r="E72" s="39">
        <v>10</v>
      </c>
      <c r="F72" s="25"/>
      <c r="G72" s="25"/>
      <c r="H72" s="29"/>
      <c r="I72" s="22"/>
      <c r="J72" s="25"/>
    </row>
    <row r="73" spans="1:10">
      <c r="A73" s="27">
        <v>124</v>
      </c>
      <c r="B73" s="27">
        <v>72</v>
      </c>
      <c r="C73" s="28" t="s">
        <v>367</v>
      </c>
      <c r="D73" s="25" t="e">
        <f>VLOOKUP($C73,'PWR GP 2016-17 Groups'!$A$2:$B$206,2,0)</f>
        <v>#N/A</v>
      </c>
      <c r="F73" s="25"/>
      <c r="G73" s="25"/>
      <c r="H73" s="29"/>
      <c r="I73" s="22"/>
      <c r="J73" s="25"/>
    </row>
    <row r="74" spans="1:10">
      <c r="A74" s="27">
        <v>125</v>
      </c>
      <c r="B74" s="27">
        <v>73</v>
      </c>
      <c r="C74" s="28" t="s">
        <v>153</v>
      </c>
      <c r="D74" s="25" t="str">
        <f>VLOOKUP($C74,'PWR GP 2016-17 Groups'!$A$2:$B$206,2,0)</f>
        <v>F</v>
      </c>
      <c r="E74" s="39">
        <v>18</v>
      </c>
      <c r="F74" s="25"/>
      <c r="G74" s="25"/>
      <c r="H74" s="29"/>
      <c r="I74" s="22"/>
      <c r="J74" s="25"/>
    </row>
    <row r="75" spans="1:10">
      <c r="A75" s="27">
        <v>126</v>
      </c>
      <c r="B75" s="27">
        <v>74</v>
      </c>
      <c r="C75" s="28" t="s">
        <v>368</v>
      </c>
      <c r="D75" s="25" t="e">
        <f>VLOOKUP($C75,'PWR GP 2016-17 Groups'!$A$2:$B$206,2,0)</f>
        <v>#N/A</v>
      </c>
      <c r="F75" s="25"/>
      <c r="G75" s="25"/>
      <c r="H75" s="29"/>
      <c r="I75" s="22"/>
      <c r="J75" s="25"/>
    </row>
    <row r="76" spans="1:10">
      <c r="A76" s="27">
        <v>127</v>
      </c>
      <c r="B76" s="27">
        <v>75</v>
      </c>
      <c r="C76" s="28" t="s">
        <v>44</v>
      </c>
      <c r="D76" s="25" t="str">
        <f>VLOOKUP($C76,'PWR GP 2016-17 Groups'!$A$2:$B$206,2,0)</f>
        <v>E</v>
      </c>
      <c r="E76" s="39">
        <v>9</v>
      </c>
      <c r="F76" s="25"/>
      <c r="G76" s="25"/>
      <c r="H76" s="29"/>
      <c r="I76" s="22"/>
      <c r="J76" s="25"/>
    </row>
    <row r="77" spans="1:10">
      <c r="A77" s="27">
        <v>128</v>
      </c>
      <c r="B77" s="27">
        <v>76</v>
      </c>
      <c r="C77" s="28" t="s">
        <v>45</v>
      </c>
      <c r="D77" s="25" t="str">
        <f>VLOOKUP($C77,'PWR GP 2016-17 Groups'!$A$2:$B$206,2,0)</f>
        <v>E</v>
      </c>
      <c r="E77" s="39">
        <v>8</v>
      </c>
      <c r="F77" s="25"/>
      <c r="G77" s="25"/>
      <c r="H77" s="29"/>
      <c r="I77" s="22"/>
      <c r="J77" s="25"/>
    </row>
    <row r="78" spans="1:10">
      <c r="A78" s="27">
        <v>131</v>
      </c>
      <c r="B78" s="27">
        <v>77</v>
      </c>
      <c r="C78" s="28" t="s">
        <v>46</v>
      </c>
      <c r="D78" s="25" t="str">
        <f>VLOOKUP($C78,'PWR GP 2016-17 Groups'!$A$2:$B$206,2,0)</f>
        <v>F</v>
      </c>
      <c r="E78" s="39">
        <v>16</v>
      </c>
      <c r="F78" s="25"/>
      <c r="G78" s="25"/>
      <c r="H78" s="29"/>
      <c r="I78" s="22"/>
      <c r="J78" s="25"/>
    </row>
    <row r="79" spans="1:10">
      <c r="A79" s="27">
        <v>136</v>
      </c>
      <c r="B79" s="27">
        <v>78</v>
      </c>
      <c r="C79" s="28" t="s">
        <v>47</v>
      </c>
      <c r="D79" s="25" t="str">
        <f>VLOOKUP($C79,'PWR GP 2016-17 Groups'!$A$2:$B$206,2,0)</f>
        <v>F</v>
      </c>
      <c r="E79" s="39">
        <v>15</v>
      </c>
      <c r="F79" s="25"/>
      <c r="G79" s="25"/>
      <c r="H79" s="29"/>
      <c r="I79" s="22"/>
      <c r="J79" s="25"/>
    </row>
    <row r="80" spans="1:10">
      <c r="A80" s="27">
        <v>137</v>
      </c>
      <c r="B80" s="27">
        <v>79</v>
      </c>
      <c r="C80" s="28" t="s">
        <v>48</v>
      </c>
      <c r="D80" s="25" t="str">
        <f>VLOOKUP($C80,'PWR GP 2016-17 Groups'!$A$2:$B$206,2,0)</f>
        <v>E</v>
      </c>
      <c r="E80" s="39">
        <v>7</v>
      </c>
      <c r="F80" s="25"/>
      <c r="G80" s="25"/>
      <c r="H80" s="29"/>
      <c r="I80" s="22"/>
      <c r="J80" s="25"/>
    </row>
    <row r="81" spans="1:10">
      <c r="A81" s="27">
        <v>139</v>
      </c>
      <c r="B81" s="27">
        <v>80</v>
      </c>
      <c r="C81" s="28" t="s">
        <v>49</v>
      </c>
      <c r="D81" s="25" t="str">
        <f>VLOOKUP($C81,'PWR GP 2016-17 Groups'!$A$2:$B$206,2,0)</f>
        <v>G</v>
      </c>
      <c r="E81" s="39">
        <v>20</v>
      </c>
      <c r="F81" s="25"/>
      <c r="G81" s="25"/>
      <c r="H81" s="29"/>
      <c r="I81" s="22"/>
      <c r="J81" s="25"/>
    </row>
    <row r="82" spans="1:10">
      <c r="A82" s="27">
        <v>140</v>
      </c>
      <c r="B82" s="27">
        <v>81</v>
      </c>
      <c r="C82" s="28" t="s">
        <v>148</v>
      </c>
      <c r="D82" s="25" t="str">
        <f>VLOOKUP($C82,'PWR GP 2016-17 Groups'!$A$2:$B$206,2,0)</f>
        <v>C</v>
      </c>
      <c r="E82" s="39">
        <v>7</v>
      </c>
      <c r="F82" s="25"/>
      <c r="G82" s="25"/>
      <c r="H82" s="29"/>
      <c r="I82" s="22"/>
      <c r="J82" s="25"/>
    </row>
    <row r="83" spans="1:10">
      <c r="A83" s="27">
        <v>141</v>
      </c>
      <c r="B83" s="27">
        <v>82</v>
      </c>
      <c r="C83" s="28" t="s">
        <v>50</v>
      </c>
      <c r="D83" s="25" t="str">
        <f>VLOOKUP($C83,'PWR GP 2016-17 Groups'!$A$2:$B$206,2,0)</f>
        <v>C</v>
      </c>
      <c r="E83" s="39">
        <v>6</v>
      </c>
      <c r="F83" s="25"/>
      <c r="G83" s="25"/>
      <c r="H83" s="29"/>
      <c r="I83" s="22"/>
      <c r="J83" s="25"/>
    </row>
    <row r="84" spans="1:10">
      <c r="A84" s="27">
        <v>142</v>
      </c>
      <c r="B84" s="27">
        <v>83</v>
      </c>
      <c r="C84" s="28" t="s">
        <v>51</v>
      </c>
      <c r="D84" s="25" t="str">
        <f>VLOOKUP($C84,'PWR GP 2016-17 Groups'!$A$2:$B$206,2,0)</f>
        <v>F</v>
      </c>
      <c r="E84" s="39">
        <v>14</v>
      </c>
      <c r="F84" s="25"/>
      <c r="G84" s="25"/>
      <c r="H84" s="29"/>
      <c r="I84" s="22"/>
      <c r="J84" s="25"/>
    </row>
    <row r="85" spans="1:10">
      <c r="A85" s="27">
        <v>144</v>
      </c>
      <c r="B85" s="27">
        <v>84</v>
      </c>
      <c r="C85" s="28" t="s">
        <v>52</v>
      </c>
      <c r="D85" s="25" t="str">
        <f>VLOOKUP($C85,'PWR GP 2016-17 Groups'!$A$2:$B$206,2,0)</f>
        <v>F</v>
      </c>
      <c r="E85" s="39">
        <v>13</v>
      </c>
      <c r="F85" s="25"/>
      <c r="G85" s="25"/>
      <c r="H85" s="29"/>
      <c r="I85" s="22"/>
      <c r="J85" s="25"/>
    </row>
    <row r="86" spans="1:10">
      <c r="A86" s="27">
        <v>145</v>
      </c>
      <c r="B86" s="27">
        <v>85</v>
      </c>
      <c r="C86" s="28" t="s">
        <v>149</v>
      </c>
      <c r="D86" s="25" t="str">
        <f>VLOOKUP($C86,'PWR GP 2016-17 Groups'!$A$2:$B$206,2,0)</f>
        <v>G</v>
      </c>
      <c r="E86" s="39">
        <v>18</v>
      </c>
      <c r="F86" s="25"/>
      <c r="G86" s="25"/>
      <c r="H86" s="29"/>
      <c r="I86" s="22"/>
      <c r="J86" s="25"/>
    </row>
    <row r="87" spans="1:10">
      <c r="A87" s="27">
        <v>148</v>
      </c>
      <c r="B87" s="27">
        <v>86</v>
      </c>
      <c r="C87" s="28" t="s">
        <v>53</v>
      </c>
      <c r="D87" s="25" t="str">
        <f>VLOOKUP($C87,'PWR GP 2016-17 Groups'!$A$2:$B$206,2,0)</f>
        <v>G</v>
      </c>
      <c r="E87" s="39">
        <v>16</v>
      </c>
      <c r="F87" s="25"/>
      <c r="G87" s="25"/>
      <c r="H87" s="29"/>
      <c r="I87" s="22"/>
      <c r="J87" s="25"/>
    </row>
    <row r="88" spans="1:10">
      <c r="A88" s="27">
        <v>151</v>
      </c>
      <c r="B88" s="27">
        <v>87</v>
      </c>
      <c r="C88" s="28" t="s">
        <v>597</v>
      </c>
      <c r="D88" s="25" t="s">
        <v>111</v>
      </c>
      <c r="E88" s="39">
        <v>15</v>
      </c>
      <c r="F88" s="25"/>
      <c r="G88" s="25"/>
      <c r="H88" s="29"/>
      <c r="I88" s="22"/>
      <c r="J88" s="25"/>
    </row>
    <row r="89" spans="1:10">
      <c r="A89" s="27">
        <v>152</v>
      </c>
      <c r="B89" s="27">
        <v>88</v>
      </c>
      <c r="C89" s="28" t="s">
        <v>369</v>
      </c>
      <c r="D89" s="25" t="e">
        <f>VLOOKUP($C89,'PWR GP 2016-17 Groups'!$A$2:$B$206,2,0)</f>
        <v>#N/A</v>
      </c>
      <c r="F89" s="25"/>
      <c r="G89" s="25"/>
      <c r="H89" s="29"/>
      <c r="I89" s="22"/>
      <c r="J89" s="25"/>
    </row>
    <row r="90" spans="1:10">
      <c r="A90" s="27">
        <v>153</v>
      </c>
      <c r="B90" s="27">
        <v>89</v>
      </c>
      <c r="C90" s="28" t="s">
        <v>55</v>
      </c>
      <c r="D90" s="25" t="str">
        <f>VLOOKUP($C90,'PWR GP 2016-17 Groups'!$A$2:$B$206,2,0)</f>
        <v>H</v>
      </c>
      <c r="E90" s="39">
        <v>20</v>
      </c>
      <c r="F90" s="25"/>
      <c r="G90" s="25"/>
      <c r="H90" s="29"/>
      <c r="I90" s="22"/>
      <c r="J90" s="25"/>
    </row>
    <row r="91" spans="1:10">
      <c r="A91" s="27">
        <v>155</v>
      </c>
      <c r="B91" s="27">
        <v>90</v>
      </c>
      <c r="C91" s="28" t="s">
        <v>56</v>
      </c>
      <c r="D91" s="25" t="str">
        <f>VLOOKUP($C91,'PWR GP 2016-17 Groups'!$A$2:$B$206,2,0)</f>
        <v>G</v>
      </c>
      <c r="E91" s="39">
        <v>14</v>
      </c>
      <c r="F91" s="25"/>
      <c r="G91" s="25"/>
      <c r="H91" s="29"/>
      <c r="I91" s="22"/>
      <c r="J91" s="25"/>
    </row>
    <row r="92" spans="1:10">
      <c r="A92" s="27">
        <v>156</v>
      </c>
      <c r="B92" s="27">
        <v>91</v>
      </c>
      <c r="C92" s="28" t="s">
        <v>138</v>
      </c>
      <c r="D92" s="25" t="str">
        <f>VLOOKUP($C92,'PWR GP 2016-17 Groups'!$A$2:$B$206,2,0)</f>
        <v>G</v>
      </c>
      <c r="E92" s="39">
        <v>13</v>
      </c>
      <c r="F92" s="25"/>
      <c r="G92" s="25"/>
      <c r="H92" s="29"/>
      <c r="I92" s="22"/>
      <c r="J92" s="25"/>
    </row>
    <row r="93" spans="1:10">
      <c r="A93" s="27">
        <v>157</v>
      </c>
      <c r="B93" s="27">
        <v>92</v>
      </c>
      <c r="C93" s="28" t="s">
        <v>57</v>
      </c>
      <c r="D93" s="25" t="str">
        <f>VLOOKUP($C93,'PWR GP 2016-17 Groups'!$A$2:$B$206,2,0)</f>
        <v>G</v>
      </c>
      <c r="E93" s="39">
        <v>12</v>
      </c>
      <c r="F93" s="25"/>
      <c r="G93" s="25"/>
      <c r="H93" s="29"/>
      <c r="I93" s="22"/>
      <c r="J93" s="25"/>
    </row>
    <row r="94" spans="1:10">
      <c r="A94" s="27">
        <v>158</v>
      </c>
      <c r="B94" s="27">
        <v>93</v>
      </c>
      <c r="C94" s="28" t="s">
        <v>58</v>
      </c>
      <c r="D94" s="25" t="str">
        <f>VLOOKUP($C94,'PWR GP 2016-17 Groups'!$A$2:$B$206,2,0)</f>
        <v>F</v>
      </c>
      <c r="E94" s="39">
        <v>12</v>
      </c>
      <c r="F94" s="25"/>
      <c r="G94" s="25"/>
      <c r="H94" s="29"/>
      <c r="I94" s="22"/>
      <c r="J94" s="25"/>
    </row>
    <row r="95" spans="1:10">
      <c r="A95" s="27">
        <v>159</v>
      </c>
      <c r="B95" s="27">
        <v>94</v>
      </c>
      <c r="C95" s="28" t="s">
        <v>370</v>
      </c>
      <c r="D95" s="25" t="e">
        <f>VLOOKUP($C95,'PWR GP 2016-17 Groups'!$A$2:$B$206,2,0)</f>
        <v>#N/A</v>
      </c>
      <c r="F95" s="25"/>
      <c r="G95" s="25"/>
      <c r="H95" s="29"/>
      <c r="I95" s="22"/>
      <c r="J95" s="25"/>
    </row>
    <row r="96" spans="1:10">
      <c r="A96" s="27">
        <v>160</v>
      </c>
      <c r="B96" s="27">
        <v>95</v>
      </c>
      <c r="C96" s="28" t="s">
        <v>59</v>
      </c>
      <c r="D96" s="25" t="str">
        <f>VLOOKUP($C96,'PWR GP 2016-17 Groups'!$A$2:$B$206,2,0)</f>
        <v>D</v>
      </c>
      <c r="E96" s="39">
        <v>2</v>
      </c>
      <c r="F96" s="25"/>
      <c r="G96" s="25"/>
      <c r="H96" s="29"/>
      <c r="I96" s="22"/>
      <c r="J96" s="25"/>
    </row>
    <row r="97" spans="1:10">
      <c r="A97" s="27">
        <v>161</v>
      </c>
      <c r="B97" s="27">
        <v>96</v>
      </c>
      <c r="C97" s="28" t="s">
        <v>60</v>
      </c>
      <c r="D97" s="25" t="str">
        <f>VLOOKUP($C97,'PWR GP 2016-17 Groups'!$A$2:$B$206,2,0)</f>
        <v>G</v>
      </c>
      <c r="E97" s="39">
        <v>11</v>
      </c>
      <c r="F97" s="25"/>
      <c r="G97" s="25"/>
      <c r="H97" s="29"/>
      <c r="I97" s="22"/>
      <c r="J97" s="25"/>
    </row>
    <row r="98" spans="1:10">
      <c r="A98" s="27">
        <v>164</v>
      </c>
      <c r="B98" s="27">
        <v>97</v>
      </c>
      <c r="C98" s="28" t="s">
        <v>61</v>
      </c>
      <c r="D98" s="25" t="str">
        <f>VLOOKUP($C98,'PWR GP 2016-17 Groups'!$A$2:$B$206,2,0)</f>
        <v>G</v>
      </c>
      <c r="E98" s="39">
        <v>10</v>
      </c>
      <c r="F98" s="25"/>
      <c r="G98" s="25"/>
      <c r="H98" s="29"/>
      <c r="I98" s="22"/>
      <c r="J98" s="25"/>
    </row>
    <row r="99" spans="1:10">
      <c r="A99" s="27">
        <v>166</v>
      </c>
      <c r="B99" s="27">
        <v>98</v>
      </c>
      <c r="C99" s="28" t="s">
        <v>371</v>
      </c>
      <c r="D99" s="25" t="e">
        <f>VLOOKUP($C99,'PWR GP 2016-17 Groups'!$A$2:$B$206,2,0)</f>
        <v>#N/A</v>
      </c>
      <c r="F99" s="25"/>
      <c r="G99" s="25"/>
      <c r="H99" s="29"/>
      <c r="I99" s="22"/>
      <c r="J99" s="25"/>
    </row>
    <row r="100" spans="1:10">
      <c r="A100" s="27">
        <v>167</v>
      </c>
      <c r="B100" s="27">
        <v>99</v>
      </c>
      <c r="C100" s="28" t="s">
        <v>62</v>
      </c>
      <c r="D100" s="25" t="str">
        <f>VLOOKUP($C100,'PWR GP 2016-17 Groups'!$A$2:$B$206,2,0)</f>
        <v>G</v>
      </c>
      <c r="E100" s="39">
        <v>9</v>
      </c>
      <c r="F100" s="25"/>
      <c r="G100" s="25"/>
      <c r="H100" s="29"/>
      <c r="I100" s="22"/>
      <c r="J100" s="25"/>
    </row>
    <row r="101" spans="1:10">
      <c r="A101" s="27">
        <v>169</v>
      </c>
      <c r="B101" s="27">
        <v>100</v>
      </c>
      <c r="C101" s="28" t="s">
        <v>63</v>
      </c>
      <c r="D101" s="25" t="str">
        <f>VLOOKUP($C101,'PWR GP 2016-17 Groups'!$A$2:$B$206,2,0)</f>
        <v>H</v>
      </c>
      <c r="E101" s="39">
        <v>18</v>
      </c>
      <c r="F101" s="25"/>
      <c r="G101" s="25"/>
      <c r="H101" s="29"/>
      <c r="I101" s="22"/>
      <c r="J101" s="25"/>
    </row>
    <row r="102" spans="1:10">
      <c r="A102" s="27">
        <v>176</v>
      </c>
      <c r="B102" s="27">
        <v>101</v>
      </c>
      <c r="C102" s="28" t="s">
        <v>372</v>
      </c>
      <c r="D102" s="25" t="e">
        <f>VLOOKUP($C102,'PWR GP 2016-17 Groups'!$A$2:$B$206,2,0)</f>
        <v>#N/A</v>
      </c>
      <c r="F102" s="25"/>
      <c r="G102" s="25"/>
      <c r="H102" s="29"/>
      <c r="I102" s="22"/>
      <c r="J102" s="25"/>
    </row>
    <row r="103" spans="1:10">
      <c r="A103" s="27">
        <v>177</v>
      </c>
      <c r="B103" s="27">
        <v>102</v>
      </c>
      <c r="C103" s="28" t="s">
        <v>64</v>
      </c>
      <c r="D103" s="25" t="str">
        <f>VLOOKUP($C103,'PWR GP 2016-17 Groups'!$A$2:$B$206,2,0)</f>
        <v>H</v>
      </c>
      <c r="E103" s="39">
        <v>16</v>
      </c>
      <c r="F103" s="25"/>
      <c r="G103" s="25"/>
      <c r="H103" s="29"/>
      <c r="I103" s="22"/>
      <c r="J103" s="25"/>
    </row>
    <row r="104" spans="1:10">
      <c r="A104" s="27">
        <v>178</v>
      </c>
      <c r="B104" s="27">
        <v>103</v>
      </c>
      <c r="C104" s="28" t="s">
        <v>373</v>
      </c>
      <c r="D104" s="25" t="e">
        <f>VLOOKUP($C104,'PWR GP 2016-17 Groups'!$A$2:$B$206,2,0)</f>
        <v>#N/A</v>
      </c>
      <c r="F104" s="25"/>
      <c r="G104" s="25"/>
      <c r="H104" s="29"/>
      <c r="I104" s="22"/>
      <c r="J104" s="25"/>
    </row>
    <row r="105" spans="1:10">
      <c r="A105" s="27">
        <v>180</v>
      </c>
      <c r="B105" s="27">
        <v>104</v>
      </c>
      <c r="C105" s="28" t="s">
        <v>374</v>
      </c>
      <c r="D105" s="25" t="e">
        <f>VLOOKUP($C105,'PWR GP 2016-17 Groups'!$A$2:$B$206,2,0)</f>
        <v>#N/A</v>
      </c>
      <c r="F105" s="25"/>
      <c r="G105" s="25"/>
      <c r="H105" s="29"/>
      <c r="I105" s="22"/>
      <c r="J105" s="25"/>
    </row>
    <row r="106" spans="1:10">
      <c r="A106" s="27">
        <v>182</v>
      </c>
      <c r="B106" s="27">
        <v>105</v>
      </c>
      <c r="C106" s="28" t="s">
        <v>150</v>
      </c>
      <c r="D106" s="25" t="str">
        <f>VLOOKUP($C106,'PWR GP 2016-17 Groups'!$A$2:$B$206,2,0)</f>
        <v>G</v>
      </c>
      <c r="E106" s="39">
        <v>8</v>
      </c>
      <c r="F106" s="25"/>
      <c r="G106" s="25"/>
      <c r="H106" s="29"/>
      <c r="I106" s="22"/>
      <c r="J106" s="25"/>
    </row>
    <row r="107" spans="1:10">
      <c r="A107" s="27">
        <v>184</v>
      </c>
      <c r="B107" s="27">
        <v>106</v>
      </c>
      <c r="C107" s="28" t="s">
        <v>65</v>
      </c>
      <c r="D107" s="25" t="str">
        <f>VLOOKUP($C107,'PWR GP 2016-17 Groups'!$A$2:$B$206,2,0)</f>
        <v>H</v>
      </c>
      <c r="E107" s="39">
        <v>15</v>
      </c>
      <c r="F107" s="25"/>
      <c r="G107" s="25"/>
      <c r="H107" s="29"/>
      <c r="I107" s="22"/>
      <c r="J107" s="25"/>
    </row>
    <row r="108" spans="1:10">
      <c r="A108" s="27">
        <v>185</v>
      </c>
      <c r="B108" s="27">
        <v>107</v>
      </c>
      <c r="C108" s="28" t="s">
        <v>66</v>
      </c>
      <c r="D108" s="25" t="str">
        <f>VLOOKUP($C108,'PWR GP 2016-17 Groups'!$A$2:$B$206,2,0)</f>
        <v>G</v>
      </c>
      <c r="E108" s="39">
        <v>7</v>
      </c>
      <c r="F108" s="25"/>
      <c r="G108" s="25"/>
      <c r="H108" s="29"/>
      <c r="I108" s="22"/>
      <c r="J108" s="25"/>
    </row>
    <row r="109" spans="1:10">
      <c r="A109" s="27">
        <v>186</v>
      </c>
      <c r="B109" s="27">
        <v>108</v>
      </c>
      <c r="C109" s="28" t="s">
        <v>140</v>
      </c>
      <c r="D109" s="25" t="str">
        <f>VLOOKUP($C109,'PWR GP 2016-17 Groups'!$A$2:$B$206,2,0)</f>
        <v>H</v>
      </c>
      <c r="E109" s="39">
        <v>14</v>
      </c>
      <c r="F109" s="25"/>
      <c r="G109" s="25"/>
      <c r="H109" s="29"/>
      <c r="I109" s="22"/>
      <c r="J109" s="25"/>
    </row>
    <row r="110" spans="1:10">
      <c r="A110" s="27">
        <v>188</v>
      </c>
      <c r="B110" s="27">
        <v>109</v>
      </c>
      <c r="C110" s="28" t="s">
        <v>67</v>
      </c>
      <c r="D110" s="25" t="str">
        <f>VLOOKUP($C110,'PWR GP 2016-17 Groups'!$A$2:$B$206,2,0)</f>
        <v>H</v>
      </c>
      <c r="E110" s="39">
        <v>13</v>
      </c>
      <c r="F110" s="25"/>
      <c r="G110" s="25"/>
      <c r="H110" s="29"/>
      <c r="I110" s="22"/>
      <c r="J110" s="25"/>
    </row>
    <row r="111" spans="1:10">
      <c r="A111" s="27">
        <v>189</v>
      </c>
      <c r="B111" s="27">
        <v>110</v>
      </c>
      <c r="C111" s="28" t="s">
        <v>375</v>
      </c>
      <c r="D111" s="25" t="e">
        <f>VLOOKUP($C111,'PWR GP 2016-17 Groups'!$A$2:$B$206,2,0)</f>
        <v>#N/A</v>
      </c>
      <c r="F111" s="25"/>
      <c r="G111" s="25"/>
      <c r="H111" s="29"/>
      <c r="I111" s="22"/>
      <c r="J111" s="25"/>
    </row>
    <row r="112" spans="1:10">
      <c r="A112" s="27">
        <v>191</v>
      </c>
      <c r="B112" s="27">
        <v>111</v>
      </c>
      <c r="C112" s="28" t="s">
        <v>376</v>
      </c>
      <c r="D112" s="25" t="e">
        <f>VLOOKUP($C112,'PWR GP 2016-17 Groups'!$A$2:$B$206,2,0)</f>
        <v>#N/A</v>
      </c>
      <c r="F112" s="25"/>
      <c r="G112" s="25"/>
      <c r="H112" s="29"/>
      <c r="I112" s="22"/>
      <c r="J112" s="25"/>
    </row>
    <row r="113" spans="1:10">
      <c r="A113" s="27">
        <v>195</v>
      </c>
      <c r="B113" s="27">
        <v>112</v>
      </c>
      <c r="C113" s="28" t="s">
        <v>377</v>
      </c>
      <c r="D113" s="25" t="e">
        <f>VLOOKUP($C113,'PWR GP 2016-17 Groups'!$A$2:$B$206,2,0)</f>
        <v>#N/A</v>
      </c>
      <c r="F113" s="25"/>
      <c r="G113" s="25"/>
      <c r="H113" s="29"/>
      <c r="I113" s="22"/>
      <c r="J113" s="25"/>
    </row>
    <row r="114" spans="1:10">
      <c r="A114" s="27">
        <v>196</v>
      </c>
      <c r="B114" s="27">
        <v>113</v>
      </c>
      <c r="C114" s="28" t="s">
        <v>68</v>
      </c>
      <c r="D114" s="25" t="str">
        <f>VLOOKUP($C114,'PWR GP 2016-17 Groups'!$A$2:$B$206,2,0)</f>
        <v>I</v>
      </c>
      <c r="E114" s="39">
        <v>20</v>
      </c>
      <c r="F114" s="25"/>
      <c r="G114" s="25"/>
      <c r="H114" s="29"/>
      <c r="I114" s="22"/>
      <c r="J114" s="25"/>
    </row>
    <row r="115" spans="1:10">
      <c r="A115" s="27">
        <v>197</v>
      </c>
      <c r="B115" s="27">
        <v>114</v>
      </c>
      <c r="C115" s="28" t="s">
        <v>69</v>
      </c>
      <c r="D115" s="25" t="str">
        <f>VLOOKUP($C115,'PWR GP 2016-17 Groups'!$A$2:$B$206,2,0)</f>
        <v>I</v>
      </c>
      <c r="E115" s="39">
        <v>18</v>
      </c>
      <c r="F115" s="25"/>
      <c r="G115" s="25"/>
      <c r="H115" s="29"/>
      <c r="I115" s="22"/>
      <c r="J115" s="25"/>
    </row>
    <row r="116" spans="1:10">
      <c r="A116" s="27">
        <v>198</v>
      </c>
      <c r="B116" s="27">
        <v>115</v>
      </c>
      <c r="C116" s="28" t="s">
        <v>70</v>
      </c>
      <c r="D116" s="25" t="str">
        <f>VLOOKUP($C116,'PWR GP 2016-17 Groups'!$A$2:$B$206,2,0)</f>
        <v>F</v>
      </c>
      <c r="E116" s="39">
        <v>11</v>
      </c>
      <c r="F116" s="25"/>
      <c r="G116" s="25"/>
      <c r="H116" s="29"/>
      <c r="I116" s="22"/>
      <c r="J116" s="25"/>
    </row>
    <row r="117" spans="1:10">
      <c r="A117" s="27">
        <v>199</v>
      </c>
      <c r="B117" s="27">
        <v>116</v>
      </c>
      <c r="C117" s="28" t="s">
        <v>71</v>
      </c>
      <c r="D117" s="25" t="str">
        <f>VLOOKUP($C117,'PWR GP 2016-17 Groups'!$A$2:$B$206,2,0)</f>
        <v>G</v>
      </c>
      <c r="E117" s="39">
        <v>6</v>
      </c>
      <c r="F117" s="25"/>
      <c r="G117" s="25"/>
      <c r="H117" s="29"/>
      <c r="I117" s="22"/>
      <c r="J117" s="25"/>
    </row>
    <row r="118" spans="1:10">
      <c r="A118" s="27">
        <v>200</v>
      </c>
      <c r="B118" s="27">
        <v>117</v>
      </c>
      <c r="C118" s="28" t="s">
        <v>130</v>
      </c>
      <c r="D118" s="25" t="str">
        <f>VLOOKUP($C118,'PWR GP 2016-17 Groups'!$A$2:$B$206,2,0)</f>
        <v>H</v>
      </c>
      <c r="E118" s="39">
        <v>12</v>
      </c>
      <c r="F118" s="25"/>
      <c r="G118" s="25"/>
      <c r="H118" s="29"/>
      <c r="I118" s="22"/>
      <c r="J118" s="25"/>
    </row>
    <row r="119" spans="1:10">
      <c r="A119" s="27">
        <v>201</v>
      </c>
      <c r="B119" s="27">
        <v>118</v>
      </c>
      <c r="C119" s="28" t="s">
        <v>72</v>
      </c>
      <c r="D119" s="25" t="str">
        <f>VLOOKUP($C119,'PWR GP 2016-17 Groups'!$A$2:$B$206,2,0)</f>
        <v>H</v>
      </c>
      <c r="E119" s="39">
        <v>11</v>
      </c>
      <c r="F119" s="25"/>
      <c r="G119" s="25"/>
      <c r="H119" s="29"/>
      <c r="I119" s="22"/>
      <c r="J119" s="25"/>
    </row>
    <row r="120" spans="1:10">
      <c r="A120" s="27">
        <v>203</v>
      </c>
      <c r="B120" s="27">
        <v>119</v>
      </c>
      <c r="C120" s="28" t="s">
        <v>378</v>
      </c>
      <c r="D120" s="25" t="e">
        <f>VLOOKUP($C120,'PWR GP 2016-17 Groups'!$A$2:$B$206,2,0)</f>
        <v>#N/A</v>
      </c>
      <c r="F120" s="25"/>
      <c r="G120" s="25"/>
      <c r="H120" s="29"/>
      <c r="I120" s="22"/>
      <c r="J120" s="25"/>
    </row>
    <row r="121" spans="1:10">
      <c r="A121" s="27">
        <v>204</v>
      </c>
      <c r="B121" s="27">
        <v>120</v>
      </c>
      <c r="C121" s="28" t="s">
        <v>216</v>
      </c>
      <c r="D121" s="25" t="str">
        <f>VLOOKUP($C121,'PWR GP 2016-17 Groups'!$A$2:$B$206,2,0)</f>
        <v>H</v>
      </c>
      <c r="E121" s="39">
        <v>10</v>
      </c>
      <c r="F121" s="25"/>
      <c r="G121" s="25"/>
      <c r="H121" s="29"/>
      <c r="I121" s="22"/>
      <c r="J121" s="25"/>
    </row>
    <row r="122" spans="1:10">
      <c r="A122" s="27">
        <v>205</v>
      </c>
      <c r="B122" s="27">
        <v>121</v>
      </c>
      <c r="C122" s="28" t="s">
        <v>128</v>
      </c>
      <c r="D122" s="25" t="str">
        <f>VLOOKUP($C122,'PWR GP 2016-17 Groups'!$A$2:$B$206,2,0)</f>
        <v>I</v>
      </c>
      <c r="E122" s="39">
        <v>16</v>
      </c>
      <c r="F122" s="25"/>
      <c r="G122" s="25"/>
      <c r="H122" s="29"/>
      <c r="I122" s="22"/>
      <c r="J122" s="25"/>
    </row>
    <row r="123" spans="1:10">
      <c r="A123" s="27">
        <v>206</v>
      </c>
      <c r="B123" s="27">
        <v>122</v>
      </c>
      <c r="C123" s="28" t="s">
        <v>73</v>
      </c>
      <c r="D123" s="25" t="str">
        <f>VLOOKUP($C123,'PWR GP 2016-17 Groups'!$A$2:$B$206,2,0)</f>
        <v>I</v>
      </c>
      <c r="E123" s="39">
        <v>15</v>
      </c>
      <c r="F123" s="25"/>
      <c r="G123" s="25"/>
      <c r="H123" s="29"/>
      <c r="I123" s="22"/>
      <c r="J123" s="25"/>
    </row>
    <row r="124" spans="1:10">
      <c r="A124" s="27">
        <v>208</v>
      </c>
      <c r="B124" s="27">
        <v>123</v>
      </c>
      <c r="C124" s="28" t="s">
        <v>144</v>
      </c>
      <c r="D124" s="25" t="str">
        <f>VLOOKUP($C124,'PWR GP 2016-17 Groups'!$A$2:$B$206,2,0)</f>
        <v>I</v>
      </c>
      <c r="E124" s="39">
        <v>14</v>
      </c>
      <c r="F124" s="25"/>
      <c r="G124" s="25"/>
      <c r="H124" s="29"/>
      <c r="I124" s="22"/>
      <c r="J124" s="25"/>
    </row>
    <row r="125" spans="1:10">
      <c r="A125" s="27">
        <v>209</v>
      </c>
      <c r="B125" s="27">
        <v>124</v>
      </c>
      <c r="C125" s="28" t="s">
        <v>129</v>
      </c>
      <c r="D125" s="25" t="str">
        <f>VLOOKUP($C125,'PWR GP 2016-17 Groups'!$A$2:$B$206,2,0)</f>
        <v>I</v>
      </c>
      <c r="E125" s="39">
        <v>13</v>
      </c>
      <c r="F125" s="25"/>
      <c r="G125" s="25"/>
      <c r="H125" s="29"/>
      <c r="I125" s="22"/>
      <c r="J125" s="25"/>
    </row>
    <row r="126" spans="1:10">
      <c r="A126" s="27">
        <v>210</v>
      </c>
      <c r="B126" s="27">
        <v>125</v>
      </c>
      <c r="C126" s="28" t="s">
        <v>74</v>
      </c>
      <c r="D126" s="25" t="str">
        <f>VLOOKUP($C126,'PWR GP 2016-17 Groups'!$A$2:$B$206,2,0)</f>
        <v>I</v>
      </c>
      <c r="E126" s="39">
        <v>12</v>
      </c>
      <c r="F126" s="25"/>
      <c r="G126" s="25"/>
      <c r="H126" s="29"/>
      <c r="I126" s="22"/>
      <c r="J126" s="25"/>
    </row>
    <row r="127" spans="1:10">
      <c r="A127" s="27">
        <v>211</v>
      </c>
      <c r="B127" s="27">
        <v>126</v>
      </c>
      <c r="C127" s="28" t="s">
        <v>75</v>
      </c>
      <c r="D127" s="25" t="str">
        <f>VLOOKUP($C127,'PWR GP 2016-17 Groups'!$A$2:$B$206,2,0)</f>
        <v>I</v>
      </c>
      <c r="E127" s="39">
        <v>11</v>
      </c>
      <c r="F127" s="25"/>
      <c r="G127" s="25"/>
      <c r="H127" s="29"/>
      <c r="I127" s="22"/>
      <c r="J127" s="25"/>
    </row>
    <row r="128" spans="1:10">
      <c r="A128" s="27">
        <v>213</v>
      </c>
      <c r="B128" s="27">
        <v>127</v>
      </c>
      <c r="C128" s="28" t="s">
        <v>379</v>
      </c>
      <c r="D128" s="25" t="str">
        <f>VLOOKUP($C128,'PWR GP 2016-17 Groups'!$A$2:$B$206,2,0)</f>
        <v>H</v>
      </c>
      <c r="E128" s="39">
        <v>9</v>
      </c>
      <c r="F128" s="25"/>
      <c r="G128" s="25"/>
      <c r="H128" s="29"/>
      <c r="I128" s="22"/>
      <c r="J128" s="25"/>
    </row>
    <row r="129" spans="1:10">
      <c r="A129" s="27">
        <v>214</v>
      </c>
      <c r="B129" s="27">
        <v>128</v>
      </c>
      <c r="C129" s="28" t="s">
        <v>76</v>
      </c>
      <c r="D129" s="25" t="str">
        <f>VLOOKUP($C129,'PWR GP 2016-17 Groups'!$A$2:$B$206,2,0)</f>
        <v>H</v>
      </c>
      <c r="E129" s="39">
        <v>8</v>
      </c>
      <c r="F129" s="25"/>
      <c r="G129" s="25"/>
      <c r="H129" s="29"/>
      <c r="I129" s="22"/>
      <c r="J129" s="25"/>
    </row>
    <row r="130" spans="1:10">
      <c r="A130" s="27">
        <v>218</v>
      </c>
      <c r="B130" s="27">
        <v>129</v>
      </c>
      <c r="C130" s="28" t="s">
        <v>77</v>
      </c>
      <c r="D130" s="25" t="str">
        <f>VLOOKUP($C130,'PWR GP 2016-17 Groups'!$A$2:$B$206,2,0)</f>
        <v>H</v>
      </c>
      <c r="E130" s="39">
        <v>7</v>
      </c>
      <c r="F130" s="25"/>
      <c r="G130" s="25"/>
      <c r="H130" s="29"/>
      <c r="I130" s="22"/>
      <c r="J130" s="25"/>
    </row>
    <row r="131" spans="1:10">
      <c r="A131" s="27">
        <v>219</v>
      </c>
      <c r="B131" s="27">
        <v>130</v>
      </c>
      <c r="C131" s="28" t="s">
        <v>380</v>
      </c>
      <c r="D131" s="25" t="e">
        <f>VLOOKUP($C131,'PWR GP 2016-17 Groups'!$A$2:$B$206,2,0)</f>
        <v>#N/A</v>
      </c>
      <c r="F131" s="25"/>
      <c r="G131" s="25"/>
      <c r="H131" s="29"/>
      <c r="I131" s="22"/>
      <c r="J131" s="25"/>
    </row>
    <row r="132" spans="1:10">
      <c r="A132" s="27">
        <v>220</v>
      </c>
      <c r="B132" s="27">
        <v>131</v>
      </c>
      <c r="C132" s="28" t="s">
        <v>78</v>
      </c>
      <c r="D132" s="25" t="str">
        <f>VLOOKUP($C132,'PWR GP 2016-17 Groups'!$A$2:$B$206,2,0)</f>
        <v>I</v>
      </c>
      <c r="E132" s="39">
        <v>10</v>
      </c>
      <c r="F132" s="25"/>
      <c r="G132" s="25"/>
      <c r="H132" s="29"/>
      <c r="I132" s="22"/>
      <c r="J132" s="25"/>
    </row>
    <row r="133" spans="1:10">
      <c r="A133" s="27">
        <v>221</v>
      </c>
      <c r="B133" s="27">
        <v>132</v>
      </c>
      <c r="C133" s="28" t="s">
        <v>381</v>
      </c>
      <c r="D133" s="25" t="e">
        <f>VLOOKUP($C133,'PWR GP 2016-17 Groups'!$A$2:$B$206,2,0)</f>
        <v>#N/A</v>
      </c>
      <c r="F133" s="25"/>
      <c r="G133" s="25"/>
      <c r="H133" s="29"/>
      <c r="I133" s="22"/>
      <c r="J133" s="25"/>
    </row>
    <row r="134" spans="1:10">
      <c r="A134" s="27">
        <v>222</v>
      </c>
      <c r="B134" s="27">
        <v>133</v>
      </c>
      <c r="C134" s="28" t="s">
        <v>79</v>
      </c>
      <c r="D134" s="25" t="str">
        <f>VLOOKUP($C134,'PWR GP 2016-17 Groups'!$A$2:$B$206,2,0)</f>
        <v>I</v>
      </c>
      <c r="E134" s="39">
        <v>9</v>
      </c>
      <c r="F134" s="25"/>
      <c r="G134" s="25"/>
      <c r="H134" s="29"/>
      <c r="I134" s="22"/>
      <c r="J134" s="25"/>
    </row>
    <row r="135" spans="1:10">
      <c r="A135" s="27">
        <v>224</v>
      </c>
      <c r="B135" s="27">
        <v>134</v>
      </c>
      <c r="C135" s="28" t="s">
        <v>80</v>
      </c>
      <c r="D135" s="25" t="str">
        <f>VLOOKUP($C135,'PWR GP 2016-17 Groups'!$A$2:$B$206,2,0)</f>
        <v>H</v>
      </c>
      <c r="E135" s="39">
        <v>6</v>
      </c>
      <c r="F135" s="25"/>
      <c r="G135" s="25"/>
      <c r="H135" s="29"/>
      <c r="I135" s="22"/>
      <c r="J135" s="25"/>
    </row>
    <row r="136" spans="1:10">
      <c r="A136" s="27">
        <v>227</v>
      </c>
      <c r="B136" s="27">
        <v>135</v>
      </c>
      <c r="C136" s="28" t="s">
        <v>81</v>
      </c>
      <c r="D136" s="25" t="str">
        <f>VLOOKUP($C136,'PWR GP 2016-17 Groups'!$A$2:$B$206,2,0)</f>
        <v>J</v>
      </c>
      <c r="E136" s="39">
        <v>20</v>
      </c>
      <c r="F136" s="25"/>
      <c r="G136" s="25"/>
      <c r="H136" s="29"/>
      <c r="I136" s="22"/>
      <c r="J136" s="25"/>
    </row>
    <row r="137" spans="1:10">
      <c r="A137" s="27">
        <v>228</v>
      </c>
      <c r="B137" s="27">
        <v>136</v>
      </c>
      <c r="C137" s="28" t="s">
        <v>98</v>
      </c>
      <c r="D137" s="25" t="str">
        <f>VLOOKUP($C137,'PWR GP 2016-17 Groups'!$A$2:$B$206,2,0)</f>
        <v>J</v>
      </c>
      <c r="E137" s="39">
        <v>18</v>
      </c>
      <c r="F137" s="25"/>
      <c r="G137" s="25"/>
      <c r="H137" s="29"/>
      <c r="I137" s="22"/>
      <c r="J137" s="25"/>
    </row>
    <row r="138" spans="1:10">
      <c r="A138" s="27">
        <v>229</v>
      </c>
      <c r="B138" s="27">
        <v>137</v>
      </c>
      <c r="C138" s="28" t="s">
        <v>180</v>
      </c>
      <c r="D138" s="25" t="str">
        <f>VLOOKUP($C138,'PWR GP 2016-17 Groups'!$A$2:$B$206,2,0)</f>
        <v>H</v>
      </c>
      <c r="E138" s="39">
        <v>5</v>
      </c>
      <c r="F138" s="25"/>
      <c r="G138" s="25"/>
      <c r="H138" s="29"/>
      <c r="I138" s="22"/>
      <c r="J138" s="25"/>
    </row>
    <row r="139" spans="1:10">
      <c r="A139" s="27">
        <v>230</v>
      </c>
      <c r="B139" s="27">
        <v>138</v>
      </c>
      <c r="C139" s="28" t="s">
        <v>382</v>
      </c>
      <c r="D139" s="25" t="e">
        <f>VLOOKUP($C139,'PWR GP 2016-17 Groups'!$A$2:$B$206,2,0)</f>
        <v>#N/A</v>
      </c>
      <c r="F139" s="25"/>
      <c r="G139" s="25"/>
      <c r="H139" s="29"/>
      <c r="I139" s="22"/>
      <c r="J139" s="25"/>
    </row>
    <row r="140" spans="1:10">
      <c r="A140" s="27">
        <v>231</v>
      </c>
      <c r="B140" s="27">
        <v>139</v>
      </c>
      <c r="C140" s="28" t="s">
        <v>82</v>
      </c>
      <c r="D140" s="25" t="str">
        <f>VLOOKUP($C140,'PWR GP 2016-17 Groups'!$A$2:$B$206,2,0)</f>
        <v>J</v>
      </c>
      <c r="E140" s="39">
        <v>16</v>
      </c>
      <c r="F140" s="25"/>
      <c r="G140" s="25"/>
      <c r="H140" s="29"/>
      <c r="I140" s="22"/>
      <c r="J140" s="25"/>
    </row>
    <row r="141" spans="1:10">
      <c r="A141" s="27">
        <v>232</v>
      </c>
      <c r="B141" s="27">
        <v>140</v>
      </c>
      <c r="C141" s="28" t="s">
        <v>83</v>
      </c>
      <c r="D141" s="25" t="str">
        <f>VLOOKUP($C141,'PWR GP 2016-17 Groups'!$A$2:$B$206,2,0)</f>
        <v>J</v>
      </c>
      <c r="E141" s="39">
        <v>15</v>
      </c>
      <c r="F141" s="25"/>
      <c r="G141" s="25"/>
      <c r="H141" s="29"/>
      <c r="I141" s="22"/>
      <c r="J141" s="25"/>
    </row>
    <row r="142" spans="1:10">
      <c r="A142" s="27">
        <v>233</v>
      </c>
      <c r="B142" s="27">
        <v>141</v>
      </c>
      <c r="C142" s="28" t="s">
        <v>383</v>
      </c>
      <c r="D142" s="25" t="e">
        <f>VLOOKUP($C142,'PWR GP 2016-17 Groups'!$A$2:$B$206,2,0)</f>
        <v>#N/A</v>
      </c>
      <c r="F142" s="25"/>
      <c r="G142" s="25"/>
      <c r="H142" s="29"/>
      <c r="I142" s="22"/>
      <c r="J142" s="25"/>
    </row>
    <row r="143" spans="1:10">
      <c r="A143" s="27">
        <v>234</v>
      </c>
      <c r="B143" s="27">
        <v>142</v>
      </c>
      <c r="C143" s="28" t="s">
        <v>384</v>
      </c>
      <c r="D143" s="25" t="e">
        <f>VLOOKUP($C143,'PWR GP 2016-17 Groups'!$A$2:$B$206,2,0)</f>
        <v>#N/A</v>
      </c>
      <c r="F143" s="25"/>
      <c r="G143" s="25"/>
      <c r="H143" s="29"/>
      <c r="I143" s="22"/>
      <c r="J143" s="25"/>
    </row>
    <row r="144" spans="1:10">
      <c r="A144" s="27">
        <v>235</v>
      </c>
      <c r="B144" s="27">
        <v>143</v>
      </c>
      <c r="C144" s="28" t="s">
        <v>99</v>
      </c>
      <c r="D144" s="25" t="str">
        <f>VLOOKUP($C144,'PWR GP 2016-17 Groups'!$A$2:$B$206,2,0)</f>
        <v>I</v>
      </c>
      <c r="E144" s="39">
        <v>8</v>
      </c>
      <c r="F144" s="25"/>
      <c r="G144" s="25"/>
      <c r="H144" s="29"/>
      <c r="I144" s="22"/>
      <c r="J144" s="25"/>
    </row>
    <row r="145" spans="1:10">
      <c r="A145" s="27">
        <v>236</v>
      </c>
      <c r="B145" s="27">
        <v>144</v>
      </c>
      <c r="C145" s="28" t="s">
        <v>84</v>
      </c>
      <c r="D145" s="25" t="str">
        <f>VLOOKUP($C145,'PWR GP 2016-17 Groups'!$A$2:$B$206,2,0)</f>
        <v>G</v>
      </c>
      <c r="E145" s="39">
        <v>5</v>
      </c>
      <c r="F145" s="25"/>
      <c r="G145" s="25"/>
      <c r="H145" s="29"/>
      <c r="I145" s="22"/>
      <c r="J145" s="25"/>
    </row>
    <row r="146" spans="1:10">
      <c r="A146" s="27">
        <v>237</v>
      </c>
      <c r="B146" s="27">
        <v>145</v>
      </c>
      <c r="C146" s="28" t="s">
        <v>385</v>
      </c>
      <c r="D146" s="25" t="e">
        <f>VLOOKUP($C146,'PWR GP 2016-17 Groups'!$A$2:$B$206,2,0)</f>
        <v>#N/A</v>
      </c>
      <c r="F146" s="25"/>
      <c r="G146" s="25"/>
      <c r="H146" s="29"/>
      <c r="I146" s="22"/>
      <c r="J146" s="25"/>
    </row>
    <row r="147" spans="1:10">
      <c r="A147" s="27">
        <v>239</v>
      </c>
      <c r="B147" s="27">
        <v>146</v>
      </c>
      <c r="C147" s="28" t="s">
        <v>85</v>
      </c>
      <c r="D147" s="25" t="str">
        <f>VLOOKUP($C147,'PWR GP 2016-17 Groups'!$A$2:$B$206,2,0)</f>
        <v>I</v>
      </c>
      <c r="E147" s="39">
        <v>7</v>
      </c>
      <c r="F147" s="25"/>
      <c r="G147" s="25"/>
      <c r="H147" s="29"/>
      <c r="I147" s="22"/>
      <c r="J147" s="25"/>
    </row>
    <row r="148" spans="1:10">
      <c r="A148" s="27">
        <v>240</v>
      </c>
      <c r="B148" s="27">
        <v>147</v>
      </c>
      <c r="C148" s="28" t="s">
        <v>100</v>
      </c>
      <c r="D148" s="25" t="str">
        <f>VLOOKUP($C148,'PWR GP 2016-17 Groups'!$A$2:$B$206,2,0)</f>
        <v>J</v>
      </c>
      <c r="E148" s="39">
        <v>14</v>
      </c>
      <c r="F148" s="25"/>
      <c r="G148" s="25"/>
      <c r="H148" s="29"/>
      <c r="I148" s="22"/>
      <c r="J148" s="25"/>
    </row>
    <row r="149" spans="1:10">
      <c r="A149" s="27">
        <v>242</v>
      </c>
      <c r="B149" s="27">
        <v>148</v>
      </c>
      <c r="C149" s="28" t="s">
        <v>86</v>
      </c>
      <c r="D149" s="25" t="str">
        <f>VLOOKUP($C149,'PWR GP 2016-17 Groups'!$A$2:$B$206,2,0)</f>
        <v>J</v>
      </c>
      <c r="E149" s="39">
        <v>13</v>
      </c>
      <c r="F149" s="25"/>
      <c r="G149" s="25"/>
      <c r="H149" s="29"/>
      <c r="I149" s="22"/>
      <c r="J149" s="25"/>
    </row>
    <row r="150" spans="1:10">
      <c r="A150" s="27">
        <v>247</v>
      </c>
      <c r="B150" s="27">
        <v>149</v>
      </c>
      <c r="C150" s="28" t="s">
        <v>101</v>
      </c>
      <c r="D150" s="25" t="str">
        <f>VLOOKUP($C150,'PWR GP 2016-17 Groups'!$A$2:$B$206,2,0)</f>
        <v>K</v>
      </c>
      <c r="E150" s="39">
        <v>20</v>
      </c>
      <c r="F150" s="25"/>
      <c r="G150" s="25"/>
      <c r="H150" s="29"/>
      <c r="I150" s="22"/>
      <c r="J150" s="25"/>
    </row>
    <row r="151" spans="1:10">
      <c r="A151" s="27">
        <v>248</v>
      </c>
      <c r="B151" s="27">
        <v>150</v>
      </c>
      <c r="C151" s="28" t="s">
        <v>102</v>
      </c>
      <c r="D151" s="25" t="str">
        <f>VLOOKUP($C151,'PWR GP 2016-17 Groups'!$A$2:$B$206,2,0)</f>
        <v>J</v>
      </c>
      <c r="E151" s="39">
        <v>12</v>
      </c>
      <c r="F151" s="25"/>
      <c r="G151" s="25"/>
      <c r="H151" s="29"/>
      <c r="I151" s="22"/>
      <c r="J151" s="25"/>
    </row>
    <row r="152" spans="1:10">
      <c r="A152" s="27">
        <v>249</v>
      </c>
      <c r="B152" s="27">
        <v>151</v>
      </c>
      <c r="C152" s="28" t="s">
        <v>386</v>
      </c>
      <c r="D152" s="25" t="e">
        <f>VLOOKUP($C152,'PWR GP 2016-17 Groups'!$A$2:$B$206,2,0)</f>
        <v>#N/A</v>
      </c>
      <c r="F152" s="25"/>
      <c r="G152" s="25"/>
      <c r="H152" s="29"/>
      <c r="I152" s="22"/>
      <c r="J152" s="25"/>
    </row>
    <row r="153" spans="1:10">
      <c r="A153" s="27">
        <v>250</v>
      </c>
      <c r="B153" s="27">
        <v>152</v>
      </c>
      <c r="C153" s="28" t="s">
        <v>87</v>
      </c>
      <c r="D153" s="25" t="str">
        <f>VLOOKUP($C153,'PWR GP 2016-17 Groups'!$A$2:$B$206,2,0)</f>
        <v>K</v>
      </c>
      <c r="E153" s="39">
        <v>18</v>
      </c>
      <c r="F153" s="25"/>
      <c r="G153" s="25"/>
      <c r="H153" s="29"/>
      <c r="I153" s="22"/>
      <c r="J153" s="25"/>
    </row>
    <row r="154" spans="1:10">
      <c r="A154" s="27">
        <v>255</v>
      </c>
      <c r="B154" s="27">
        <v>153</v>
      </c>
      <c r="C154" s="28" t="s">
        <v>387</v>
      </c>
      <c r="D154" s="25" t="e">
        <f>VLOOKUP($C154,'PWR GP 2016-17 Groups'!$A$2:$B$206,2,0)</f>
        <v>#N/A</v>
      </c>
      <c r="F154" s="25"/>
      <c r="G154" s="25"/>
      <c r="H154" s="29"/>
      <c r="I154" s="22"/>
      <c r="J154" s="25"/>
    </row>
    <row r="155" spans="1:10">
      <c r="A155" s="27">
        <v>257</v>
      </c>
      <c r="B155" s="27">
        <v>154</v>
      </c>
      <c r="C155" s="28" t="s">
        <v>88</v>
      </c>
      <c r="D155" s="25" t="e">
        <f>VLOOKUP($C155,'PWR GP 2016-17 Groups'!$A$2:$B$206,2,0)</f>
        <v>#N/A</v>
      </c>
      <c r="F155" s="25"/>
      <c r="G155" s="25"/>
      <c r="H155" s="29"/>
      <c r="I155" s="22"/>
      <c r="J155" s="25"/>
    </row>
    <row r="156" spans="1:10">
      <c r="A156" s="27">
        <v>258</v>
      </c>
      <c r="B156" s="27">
        <v>155</v>
      </c>
      <c r="C156" s="28" t="s">
        <v>388</v>
      </c>
      <c r="D156" s="25" t="e">
        <f>VLOOKUP($C156,'PWR GP 2016-17 Groups'!$A$2:$B$206,2,0)</f>
        <v>#N/A</v>
      </c>
      <c r="F156" s="25"/>
      <c r="G156" s="25"/>
      <c r="H156" s="29"/>
      <c r="I156" s="22"/>
      <c r="J156" s="25"/>
    </row>
    <row r="157" spans="1:10">
      <c r="A157" s="27">
        <v>260</v>
      </c>
      <c r="B157" s="27">
        <v>156</v>
      </c>
      <c r="C157" s="28" t="s">
        <v>89</v>
      </c>
      <c r="D157" s="25" t="str">
        <f>VLOOKUP($C157,'PWR GP 2016-17 Groups'!$A$2:$B$206,2,0)</f>
        <v>K</v>
      </c>
      <c r="E157" s="39">
        <v>16</v>
      </c>
      <c r="F157" s="25"/>
      <c r="G157" s="25"/>
      <c r="H157" s="29"/>
      <c r="I157" s="22"/>
      <c r="J157" s="25"/>
    </row>
    <row r="158" spans="1:10">
      <c r="A158" s="27">
        <v>261</v>
      </c>
      <c r="B158" s="27">
        <v>157</v>
      </c>
      <c r="C158" s="28" t="s">
        <v>90</v>
      </c>
      <c r="D158" s="25" t="str">
        <f>VLOOKUP($C158,'PWR GP 2016-17 Groups'!$A$2:$B$206,2,0)</f>
        <v>K</v>
      </c>
      <c r="E158" s="39">
        <v>15</v>
      </c>
      <c r="F158" s="25"/>
      <c r="G158" s="25"/>
      <c r="H158" s="29"/>
      <c r="I158" s="22"/>
      <c r="J158" s="25"/>
    </row>
    <row r="159" spans="1:10">
      <c r="A159" s="27">
        <v>262</v>
      </c>
      <c r="B159" s="27">
        <v>158</v>
      </c>
      <c r="C159" s="28" t="s">
        <v>91</v>
      </c>
      <c r="D159" s="25" t="str">
        <f>VLOOKUP($C159,'PWR GP 2016-17 Groups'!$A$2:$B$206,2,0)</f>
        <v>K</v>
      </c>
      <c r="E159" s="39">
        <v>14</v>
      </c>
      <c r="F159" s="25"/>
      <c r="G159" s="25"/>
      <c r="H159" s="29"/>
      <c r="I159" s="22"/>
      <c r="J159" s="25"/>
    </row>
    <row r="160" spans="1:10">
      <c r="A160" s="27">
        <v>263</v>
      </c>
      <c r="B160" s="27">
        <v>159</v>
      </c>
      <c r="C160" s="28" t="s">
        <v>92</v>
      </c>
      <c r="D160" s="25" t="str">
        <f>VLOOKUP($C160,'PWR GP 2016-17 Groups'!$A$2:$B$206,2,0)</f>
        <v>K</v>
      </c>
      <c r="E160" s="39">
        <v>13</v>
      </c>
      <c r="F160" s="25"/>
      <c r="G160" s="25"/>
      <c r="H160" s="29"/>
      <c r="I160" s="22"/>
      <c r="J160" s="25"/>
    </row>
    <row r="161" spans="1:10">
      <c r="A161" s="23">
        <v>264</v>
      </c>
      <c r="B161" s="23">
        <v>160</v>
      </c>
      <c r="C161" s="28" t="s">
        <v>520</v>
      </c>
      <c r="D161" s="25" t="str">
        <f>VLOOKUP($C161,'PWR GP 2016-17 Groups'!$A$2:$B$206,2,0)</f>
        <v>K</v>
      </c>
      <c r="E161" s="39">
        <v>12</v>
      </c>
      <c r="F161" s="25"/>
      <c r="G161" s="25"/>
      <c r="H161" s="29"/>
      <c r="I161" s="22"/>
      <c r="J161" s="25"/>
    </row>
    <row r="162" spans="1:10">
      <c r="A162" s="22" t="s">
        <v>389</v>
      </c>
      <c r="B162" s="22" t="s">
        <v>389</v>
      </c>
      <c r="C162" s="28" t="s">
        <v>131</v>
      </c>
      <c r="D162" s="25" t="str">
        <f>VLOOKUP($C162,'PWR GP 2016-17 Groups'!$A$2:$B$206,2,0)</f>
        <v>A</v>
      </c>
      <c r="E162" s="39">
        <v>15</v>
      </c>
      <c r="F162" s="25"/>
      <c r="G162" s="25"/>
      <c r="H162" s="29"/>
      <c r="I162" s="22"/>
      <c r="J162" s="25"/>
    </row>
    <row r="163" spans="1:10">
      <c r="A163" s="22" t="s">
        <v>389</v>
      </c>
      <c r="B163" s="22" t="s">
        <v>389</v>
      </c>
      <c r="C163" s="28" t="s">
        <v>134</v>
      </c>
      <c r="D163" s="25" t="str">
        <f>VLOOKUP($C163,'PWR GP 2016-17 Groups'!$A$2:$B$206,2,0)</f>
        <v>G</v>
      </c>
      <c r="E163" s="39">
        <v>15</v>
      </c>
      <c r="F163" s="25"/>
      <c r="G163" s="25"/>
      <c r="H163" s="29"/>
      <c r="I163" s="22"/>
      <c r="J163" s="25"/>
    </row>
    <row r="164" spans="1:10">
      <c r="A164" s="22" t="s">
        <v>389</v>
      </c>
      <c r="B164" s="22" t="s">
        <v>389</v>
      </c>
      <c r="C164" s="31" t="s">
        <v>142</v>
      </c>
      <c r="D164" s="25" t="str">
        <f>VLOOKUP($C164,'PWR GP 2016-17 Groups'!$A$2:$B$206,2,0)</f>
        <v>H</v>
      </c>
      <c r="E164" s="39">
        <v>15</v>
      </c>
      <c r="F164" s="25"/>
      <c r="H164" s="29"/>
      <c r="I164" s="22"/>
      <c r="J164" s="25"/>
    </row>
    <row r="165" spans="1:10">
      <c r="A165" s="22" t="s">
        <v>389</v>
      </c>
      <c r="B165" s="22" t="s">
        <v>389</v>
      </c>
      <c r="C165" s="28" t="s">
        <v>390</v>
      </c>
      <c r="D165" s="25" t="e">
        <f>VLOOKUP($C165,'PWR GP 2016-17 Groups'!$A$2:$B$206,2,0)</f>
        <v>#N/A</v>
      </c>
      <c r="F165" s="25"/>
      <c r="G165" s="25"/>
      <c r="H165" s="29"/>
      <c r="I165" s="22"/>
      <c r="J165" s="25"/>
    </row>
    <row r="166" spans="1:10">
      <c r="A166" s="22" t="s">
        <v>389</v>
      </c>
      <c r="B166" s="22" t="s">
        <v>389</v>
      </c>
      <c r="C166" s="28" t="s">
        <v>133</v>
      </c>
      <c r="D166" s="25" t="str">
        <f>VLOOKUP($C166,'PWR GP 2016-17 Groups'!$A$2:$B$206,2,0)</f>
        <v>I</v>
      </c>
      <c r="E166" s="39">
        <v>15</v>
      </c>
      <c r="F166" s="25"/>
      <c r="G166" s="25"/>
      <c r="H166" s="29"/>
      <c r="I166" s="22"/>
      <c r="J166" s="25"/>
    </row>
    <row r="167" spans="1:10">
      <c r="A167" s="22" t="s">
        <v>389</v>
      </c>
      <c r="B167" s="22" t="s">
        <v>389</v>
      </c>
      <c r="C167" s="31" t="s">
        <v>143</v>
      </c>
      <c r="D167" s="25" t="str">
        <f>VLOOKUP($C167,'PWR GP 2016-17 Groups'!$A$2:$B$206,2,0)</f>
        <v>J</v>
      </c>
      <c r="E167" s="39">
        <v>15</v>
      </c>
      <c r="F167" s="25"/>
      <c r="H167" s="29"/>
      <c r="I167" s="22"/>
    </row>
    <row r="168" spans="1:10">
      <c r="A168" s="22" t="s">
        <v>389</v>
      </c>
      <c r="B168" s="22" t="s">
        <v>389</v>
      </c>
      <c r="C168" s="28" t="s">
        <v>132</v>
      </c>
      <c r="D168" s="25" t="str">
        <f>VLOOKUP($C168,'PWR GP 2016-17 Groups'!$A$2:$B$206,2,0)</f>
        <v>J</v>
      </c>
      <c r="E168" s="39">
        <v>15</v>
      </c>
      <c r="F168" s="25"/>
      <c r="G168" s="25"/>
      <c r="H168" s="29"/>
      <c r="I168" s="22"/>
    </row>
    <row r="169" spans="1:10">
      <c r="A169" s="31" t="s">
        <v>389</v>
      </c>
      <c r="B169" s="22" t="s">
        <v>389</v>
      </c>
      <c r="C169" s="31" t="s">
        <v>208</v>
      </c>
      <c r="D169" s="25" t="str">
        <f>VLOOKUP($C169,'PWR GP 2016-17 Groups'!$A$2:$B$206,2,0)</f>
        <v>F</v>
      </c>
      <c r="E169" s="39">
        <v>15</v>
      </c>
      <c r="F169" s="25"/>
      <c r="G169" s="32"/>
      <c r="H169" s="26"/>
      <c r="I169" s="22"/>
    </row>
    <row r="170" spans="1:10">
      <c r="A170" s="31" t="s">
        <v>389</v>
      </c>
      <c r="B170" s="22" t="s">
        <v>389</v>
      </c>
      <c r="C170" s="31" t="s">
        <v>154</v>
      </c>
      <c r="D170" s="25" t="str">
        <f>VLOOKUP($C170,'PWR GP 2016-17 Groups'!$A$2:$B$206,2,0)</f>
        <v>K</v>
      </c>
      <c r="E170" s="39">
        <v>15</v>
      </c>
      <c r="F170" s="25"/>
      <c r="G170" s="32"/>
      <c r="H170" s="26"/>
      <c r="I170" s="22"/>
    </row>
    <row r="171" spans="1:10">
      <c r="A171" s="31" t="s">
        <v>389</v>
      </c>
      <c r="B171" s="22" t="s">
        <v>389</v>
      </c>
      <c r="C171" s="31" t="s">
        <v>391</v>
      </c>
      <c r="D171" s="25" t="e">
        <f>VLOOKUP($C171,'PWR GP 2016-17 Groups'!$A$2:$B$206,2,0)</f>
        <v>#N/A</v>
      </c>
      <c r="F171" s="25"/>
      <c r="G171" s="32"/>
      <c r="H171" s="26"/>
      <c r="I171" s="22"/>
    </row>
    <row r="172" spans="1:10">
      <c r="A172" s="31" t="s">
        <v>389</v>
      </c>
      <c r="B172" s="22" t="s">
        <v>389</v>
      </c>
      <c r="C172" s="31" t="s">
        <v>392</v>
      </c>
      <c r="D172" s="25" t="e">
        <f>VLOOKUP($C172,'PWR GP 2016-17 Groups'!$A$2:$B$206,2,0)</f>
        <v>#N/A</v>
      </c>
      <c r="F172" s="25"/>
      <c r="G172" s="32"/>
      <c r="H172" s="26"/>
      <c r="I172" s="22"/>
    </row>
    <row r="173" spans="1:10">
      <c r="A173" s="31" t="s">
        <v>389</v>
      </c>
      <c r="B173" s="22" t="s">
        <v>389</v>
      </c>
      <c r="C173" s="31" t="s">
        <v>155</v>
      </c>
      <c r="D173" s="25" t="str">
        <f>VLOOKUP($C173,'PWR GP 2016-17 Groups'!$A$2:$B$206,2,0)</f>
        <v>I</v>
      </c>
      <c r="E173" s="39">
        <v>15</v>
      </c>
      <c r="F173" s="25"/>
      <c r="G173" s="32"/>
      <c r="H173" s="26"/>
      <c r="I173" s="22"/>
    </row>
    <row r="174" spans="1:10">
      <c r="A174" s="31" t="s">
        <v>389</v>
      </c>
      <c r="B174" s="22" t="s">
        <v>389</v>
      </c>
      <c r="C174" s="31" t="s">
        <v>393</v>
      </c>
      <c r="D174" s="25" t="e">
        <f>VLOOKUP($C174,'PWR GP 2016-17 Groups'!$A$2:$B$206,2,0)</f>
        <v>#N/A</v>
      </c>
      <c r="F174" s="25"/>
      <c r="G174" s="32"/>
      <c r="H174" s="26"/>
      <c r="I174" s="22"/>
    </row>
    <row r="175" spans="1:10">
      <c r="A175" s="31" t="s">
        <v>389</v>
      </c>
      <c r="B175" s="22" t="s">
        <v>389</v>
      </c>
      <c r="C175" s="31" t="s">
        <v>394</v>
      </c>
      <c r="D175" s="25" t="e">
        <f>VLOOKUP($C175,'PWR GP 2016-17 Groups'!$A$2:$B$206,2,0)</f>
        <v>#N/A</v>
      </c>
      <c r="F175" s="25"/>
      <c r="G175" s="32"/>
      <c r="H175" s="26"/>
      <c r="I175" s="22"/>
    </row>
    <row r="176" spans="1:10">
      <c r="A176" s="31" t="s">
        <v>389</v>
      </c>
      <c r="B176" s="22" t="s">
        <v>389</v>
      </c>
      <c r="C176" s="31" t="s">
        <v>156</v>
      </c>
      <c r="D176" s="25" t="str">
        <f>VLOOKUP($C176,'PWR GP 2016-17 Groups'!$A$2:$B$206,2,0)</f>
        <v>A</v>
      </c>
      <c r="E176" s="39">
        <v>15</v>
      </c>
      <c r="F176" s="25"/>
      <c r="G176" s="32"/>
      <c r="H176" s="26"/>
      <c r="I176" s="22"/>
    </row>
    <row r="177" spans="1:9">
      <c r="A177" s="31" t="s">
        <v>389</v>
      </c>
      <c r="B177" s="22" t="s">
        <v>389</v>
      </c>
      <c r="C177" s="31" t="s">
        <v>395</v>
      </c>
      <c r="D177" s="25" t="e">
        <f>VLOOKUP($C177,'PWR GP 2016-17 Groups'!$A$2:$B$206,2,0)</f>
        <v>#N/A</v>
      </c>
      <c r="F177" s="25"/>
      <c r="G177" s="32"/>
      <c r="H177" s="26"/>
      <c r="I177" s="22"/>
    </row>
    <row r="178" spans="1:9">
      <c r="A178" s="31" t="s">
        <v>389</v>
      </c>
      <c r="B178" s="22" t="s">
        <v>389</v>
      </c>
      <c r="C178" s="31" t="s">
        <v>157</v>
      </c>
      <c r="D178" s="25" t="str">
        <f>VLOOKUP($C178,'PWR GP 2016-17 Groups'!$A$2:$B$206,2,0)</f>
        <v>C</v>
      </c>
      <c r="E178" s="39">
        <v>15</v>
      </c>
      <c r="F178" s="25"/>
      <c r="G178" s="32"/>
      <c r="H178" s="26"/>
      <c r="I178" s="22"/>
    </row>
    <row r="179" spans="1:9">
      <c r="A179" s="22" t="s">
        <v>389</v>
      </c>
      <c r="B179" s="22" t="s">
        <v>389</v>
      </c>
      <c r="C179" s="31" t="s">
        <v>139</v>
      </c>
      <c r="D179" s="25" t="str">
        <f>VLOOKUP($C179,'PWR GP 2016-17 Groups'!$A$2:$B$206,2,0)</f>
        <v>G</v>
      </c>
      <c r="E179" s="39">
        <v>15</v>
      </c>
      <c r="F179" s="25"/>
      <c r="H179" s="29"/>
      <c r="I179" s="22"/>
    </row>
    <row r="180" spans="1:9">
      <c r="A180" s="22" t="s">
        <v>389</v>
      </c>
      <c r="B180" s="22" t="s">
        <v>389</v>
      </c>
      <c r="C180" s="31" t="s">
        <v>141</v>
      </c>
      <c r="D180" s="25" t="str">
        <f>VLOOKUP($C180,'PWR GP 2016-17 Groups'!$A$2:$B$206,2,0)</f>
        <v>I</v>
      </c>
      <c r="E180" s="39">
        <v>15</v>
      </c>
      <c r="F180" s="25"/>
      <c r="H180" s="29"/>
      <c r="I180" s="22"/>
    </row>
    <row r="181" spans="1:9">
      <c r="I181" s="22"/>
    </row>
    <row r="182" spans="1:9">
      <c r="I182" s="22"/>
    </row>
    <row r="183" spans="1:9">
      <c r="I183" s="22"/>
    </row>
    <row r="184" spans="1:9">
      <c r="I184" s="22"/>
    </row>
    <row r="185" spans="1:9">
      <c r="I185" s="22"/>
    </row>
  </sheetData>
  <autoFilter ref="A1:E180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opLeftCell="A89" zoomScale="90" zoomScaleNormal="90" workbookViewId="0">
      <selection activeCell="A102" sqref="A102"/>
    </sheetView>
  </sheetViews>
  <sheetFormatPr defaultColWidth="9.140625" defaultRowHeight="15"/>
  <cols>
    <col min="1" max="1" width="28.140625" style="14" bestFit="1" customWidth="1"/>
    <col min="2" max="2" width="20.140625" style="15" customWidth="1"/>
    <col min="3" max="3" width="20.140625" style="16" bestFit="1" customWidth="1"/>
    <col min="4" max="4" width="22.42578125" style="16" bestFit="1" customWidth="1"/>
    <col min="5" max="5" width="19.28515625" style="16" customWidth="1"/>
    <col min="6" max="6" width="22.42578125" style="16" customWidth="1"/>
    <col min="7" max="7" width="26.85546875" style="13" customWidth="1"/>
    <col min="8" max="16384" width="9.140625" style="13"/>
  </cols>
  <sheetData>
    <row r="1" spans="1:8">
      <c r="A1" s="11" t="s">
        <v>218</v>
      </c>
      <c r="B1" s="12" t="s">
        <v>219</v>
      </c>
      <c r="C1" s="12" t="s">
        <v>220</v>
      </c>
      <c r="D1" s="12" t="s">
        <v>221</v>
      </c>
      <c r="E1" s="12" t="s">
        <v>222</v>
      </c>
      <c r="F1" s="12" t="s">
        <v>223</v>
      </c>
      <c r="G1" s="20" t="s">
        <v>509</v>
      </c>
      <c r="H1" s="20" t="s">
        <v>510</v>
      </c>
    </row>
    <row r="2" spans="1:8">
      <c r="A2" s="14" t="s">
        <v>158</v>
      </c>
      <c r="B2" s="19">
        <v>1.1701388888888891E-2</v>
      </c>
      <c r="C2" s="19">
        <v>1.2175925925925929E-2</v>
      </c>
      <c r="F2" s="18">
        <f t="shared" ref="F2:F34" si="0">MIN(B2:E2)</f>
        <v>1.1701388888888891E-2</v>
      </c>
      <c r="G2" s="13" t="str">
        <f>VLOOKUP($A2,'PWR GP 2016-17 Groups'!$A$2:$B$206,2,0)</f>
        <v>A</v>
      </c>
      <c r="H2" s="13">
        <v>20</v>
      </c>
    </row>
    <row r="3" spans="1:8">
      <c r="A3" s="14" t="s">
        <v>338</v>
      </c>
      <c r="B3" s="19">
        <v>1.2048611111111112E-2</v>
      </c>
      <c r="C3" s="19">
        <v>1.2291666666666666E-2</v>
      </c>
      <c r="D3" s="19">
        <v>1.2164351851851852E-2</v>
      </c>
      <c r="F3" s="18">
        <f t="shared" si="0"/>
        <v>1.2048611111111112E-2</v>
      </c>
      <c r="G3" s="13" t="str">
        <f>VLOOKUP($A3,'PWR GP 2016-17 Groups'!$A$2:$B$206,2,0)</f>
        <v>A</v>
      </c>
      <c r="H3" s="13">
        <v>18</v>
      </c>
    </row>
    <row r="4" spans="1:8">
      <c r="A4" s="14" t="s">
        <v>103</v>
      </c>
      <c r="C4" s="19">
        <v>1.2337962962962962E-2</v>
      </c>
      <c r="D4" s="19">
        <v>1.8229166666666668E-2</v>
      </c>
      <c r="E4" s="17">
        <v>1.3784722222222224E-2</v>
      </c>
      <c r="F4" s="18">
        <f t="shared" si="0"/>
        <v>1.2337962962962962E-2</v>
      </c>
      <c r="G4" s="13" t="str">
        <f>VLOOKUP($A4,'PWR GP 2016-17 Groups'!$A$2:$B$206,2,0)</f>
        <v>A</v>
      </c>
      <c r="H4" s="13">
        <v>16</v>
      </c>
    </row>
    <row r="5" spans="1:8">
      <c r="A5" s="14" t="s">
        <v>282</v>
      </c>
      <c r="B5" s="19">
        <v>1.2453703703703703E-2</v>
      </c>
      <c r="E5" s="17">
        <v>1.2581018518518519E-2</v>
      </c>
      <c r="F5" s="18">
        <f t="shared" si="0"/>
        <v>1.2453703703703703E-2</v>
      </c>
      <c r="G5" s="13" t="str">
        <f>VLOOKUP($A5,'PWR GP 2016-17 Groups'!$A$2:$B$206,2,0)</f>
        <v>A</v>
      </c>
      <c r="H5" s="13">
        <v>15</v>
      </c>
    </row>
    <row r="6" spans="1:8">
      <c r="A6" s="14" t="s">
        <v>196</v>
      </c>
      <c r="C6" s="19">
        <v>1.2592592592592593E-2</v>
      </c>
      <c r="E6" s="17">
        <v>1.2800925925925926E-2</v>
      </c>
      <c r="F6" s="18">
        <f t="shared" si="0"/>
        <v>1.2592592592592593E-2</v>
      </c>
      <c r="G6" s="13" t="str">
        <f>VLOOKUP($A6,'PWR GP 2016-17 Groups'!$A$2:$B$206,2,0)</f>
        <v>A</v>
      </c>
      <c r="H6" s="13">
        <v>14</v>
      </c>
    </row>
    <row r="7" spans="1:8">
      <c r="A7" s="14" t="s">
        <v>350</v>
      </c>
      <c r="D7" s="19">
        <v>1.2905092592592591E-2</v>
      </c>
      <c r="E7" s="17">
        <v>1.3136574074074077E-2</v>
      </c>
      <c r="F7" s="18">
        <f t="shared" si="0"/>
        <v>1.2905092592592591E-2</v>
      </c>
      <c r="G7" s="13" t="str">
        <f>VLOOKUP($A7,'PWR GP 2016-17 Groups'!$A$2:$B$206,2,0)</f>
        <v>A</v>
      </c>
      <c r="H7" s="13">
        <v>13</v>
      </c>
    </row>
    <row r="8" spans="1:8">
      <c r="A8" s="14" t="s">
        <v>271</v>
      </c>
      <c r="C8" s="19">
        <v>1.3564814814814816E-2</v>
      </c>
      <c r="D8" s="19">
        <v>1.2962962962962963E-2</v>
      </c>
      <c r="F8" s="18">
        <f t="shared" si="0"/>
        <v>1.2962962962962963E-2</v>
      </c>
      <c r="G8" s="13" t="str">
        <f>VLOOKUP($A8,'PWR GP 2016-17 Groups'!$A$2:$B$206,2,0)</f>
        <v>A</v>
      </c>
      <c r="H8" s="13">
        <v>12</v>
      </c>
    </row>
    <row r="9" spans="1:8">
      <c r="A9" s="14" t="s">
        <v>281</v>
      </c>
      <c r="B9" s="19">
        <v>1.3275462962962963E-2</v>
      </c>
      <c r="C9" s="19">
        <v>1.3344907407407408E-2</v>
      </c>
      <c r="D9" s="19">
        <v>1.3530092592592594E-2</v>
      </c>
      <c r="E9" s="17">
        <v>1.2997685185185183E-2</v>
      </c>
      <c r="F9" s="18">
        <f t="shared" si="0"/>
        <v>1.2997685185185183E-2</v>
      </c>
      <c r="G9" s="13" t="str">
        <f>VLOOKUP($A9,'PWR GP 2016-17 Groups'!$A$2:$B$206,2,0)</f>
        <v>A</v>
      </c>
      <c r="H9" s="13">
        <v>11</v>
      </c>
    </row>
    <row r="10" spans="1:8">
      <c r="A10" s="14" t="s">
        <v>109</v>
      </c>
      <c r="B10" s="19">
        <v>1.7083333333333336E-2</v>
      </c>
      <c r="C10" s="19">
        <v>1.329861111111111E-2</v>
      </c>
      <c r="D10" s="19">
        <v>1.3379629629629628E-2</v>
      </c>
      <c r="E10" s="17">
        <v>1.3055555555555556E-2</v>
      </c>
      <c r="F10" s="18">
        <f t="shared" si="0"/>
        <v>1.3055555555555556E-2</v>
      </c>
      <c r="G10" s="13" t="str">
        <f>VLOOKUP($A10,'PWR GP 2016-17 Groups'!$A$2:$B$206,2,0)</f>
        <v>A</v>
      </c>
      <c r="H10" s="13">
        <v>10</v>
      </c>
    </row>
    <row r="11" spans="1:8">
      <c r="A11" s="14" t="s">
        <v>239</v>
      </c>
      <c r="C11" s="19">
        <v>1.3842592592592594E-2</v>
      </c>
      <c r="D11" s="19">
        <v>1.3090277777777779E-2</v>
      </c>
      <c r="E11" s="17">
        <v>1.3182870370370371E-2</v>
      </c>
      <c r="F11" s="18">
        <f t="shared" si="0"/>
        <v>1.3090277777777779E-2</v>
      </c>
      <c r="G11" s="13" t="str">
        <f>VLOOKUP($A11,'PWR GP 2016-17 Groups'!$A$2:$B$206,2,0)</f>
        <v>A</v>
      </c>
      <c r="H11" s="13">
        <v>9</v>
      </c>
    </row>
    <row r="12" spans="1:8">
      <c r="A12" s="14" t="s">
        <v>351</v>
      </c>
      <c r="C12" s="19">
        <v>1.357638888888889E-2</v>
      </c>
      <c r="D12" s="19">
        <v>1.3136574074074077E-2</v>
      </c>
      <c r="F12" s="18">
        <f t="shared" si="0"/>
        <v>1.3136574074074077E-2</v>
      </c>
      <c r="G12" s="13" t="str">
        <f>VLOOKUP($A12,'PWR GP 2016-17 Groups'!$A$2:$B$206,2,0)</f>
        <v>B</v>
      </c>
      <c r="H12" s="13">
        <v>20</v>
      </c>
    </row>
    <row r="13" spans="1:8">
      <c r="A13" s="14" t="s">
        <v>313</v>
      </c>
      <c r="B13" s="19">
        <v>1.34375E-2</v>
      </c>
      <c r="D13" s="19">
        <v>1.315972222222222E-2</v>
      </c>
      <c r="F13" s="18">
        <f t="shared" si="0"/>
        <v>1.315972222222222E-2</v>
      </c>
      <c r="G13" s="13" t="e">
        <f>VLOOKUP($A13,'PWR GP 2016-17 Groups'!$A$2:$B$206,2,0)</f>
        <v>#N/A</v>
      </c>
    </row>
    <row r="14" spans="1:8">
      <c r="A14" s="14" t="s">
        <v>345</v>
      </c>
      <c r="B14" s="19">
        <v>1.3252314814814814E-2</v>
      </c>
      <c r="D14" s="19">
        <v>1.4814814814814814E-2</v>
      </c>
      <c r="F14" s="18">
        <f t="shared" si="0"/>
        <v>1.3252314814814814E-2</v>
      </c>
      <c r="G14" s="13" t="str">
        <f>VLOOKUP($A14,'PWR GP 2016-17 Groups'!$A$2:$B$206,2,0)</f>
        <v>B</v>
      </c>
      <c r="H14" s="13">
        <v>18</v>
      </c>
    </row>
    <row r="15" spans="1:8">
      <c r="A15" s="14" t="s">
        <v>326</v>
      </c>
      <c r="B15" s="19">
        <v>1.3344907407407408E-2</v>
      </c>
      <c r="C15" s="19">
        <v>1.3541666666666667E-2</v>
      </c>
      <c r="E15" s="17">
        <v>1.3703703703703704E-2</v>
      </c>
      <c r="F15" s="18">
        <f t="shared" si="0"/>
        <v>1.3344907407407408E-2</v>
      </c>
      <c r="G15" s="13" t="str">
        <f>VLOOKUP($A15,'PWR GP 2016-17 Groups'!$A$2:$B$206,2,0)</f>
        <v>B</v>
      </c>
      <c r="H15" s="13">
        <v>16</v>
      </c>
    </row>
    <row r="16" spans="1:8">
      <c r="A16" s="14" t="s">
        <v>346</v>
      </c>
      <c r="B16" s="19">
        <v>1.3993055555555555E-2</v>
      </c>
      <c r="C16" s="19">
        <v>1.4618055555555556E-2</v>
      </c>
      <c r="D16" s="19">
        <v>1.3391203703703704E-2</v>
      </c>
      <c r="E16" s="17">
        <v>1.3495370370370371E-2</v>
      </c>
      <c r="F16" s="18">
        <f t="shared" si="0"/>
        <v>1.3391203703703704E-2</v>
      </c>
      <c r="G16" s="13" t="str">
        <f>VLOOKUP($A16,'PWR GP 2016-17 Groups'!$A$2:$B$206,2,0)</f>
        <v>B</v>
      </c>
      <c r="H16" s="13">
        <v>15</v>
      </c>
    </row>
    <row r="17" spans="1:8">
      <c r="A17" s="14" t="s">
        <v>349</v>
      </c>
      <c r="B17" s="19">
        <v>1.4004629629629631E-2</v>
      </c>
      <c r="C17" s="19">
        <v>1.3993055555555555E-2</v>
      </c>
      <c r="D17" s="19">
        <v>1.34375E-2</v>
      </c>
      <c r="E17" s="17">
        <v>1.3935185185185184E-2</v>
      </c>
      <c r="F17" s="18">
        <f t="shared" si="0"/>
        <v>1.34375E-2</v>
      </c>
      <c r="G17" s="13" t="str">
        <f>VLOOKUP($A17,'PWR GP 2016-17 Groups'!$A$2:$B$206,2,0)</f>
        <v>A</v>
      </c>
      <c r="H17" s="13">
        <v>8</v>
      </c>
    </row>
    <row r="18" spans="1:8">
      <c r="A18" s="14" t="s">
        <v>106</v>
      </c>
      <c r="E18" s="17">
        <v>1.3472222222222221E-2</v>
      </c>
      <c r="F18" s="18">
        <f t="shared" si="0"/>
        <v>1.3472222222222221E-2</v>
      </c>
      <c r="G18" s="13" t="str">
        <f>VLOOKUP($A18,'PWR GP 2016-17 Groups'!$A$2:$B$206,2,0)</f>
        <v>A</v>
      </c>
      <c r="H18" s="13">
        <v>7</v>
      </c>
    </row>
    <row r="19" spans="1:8">
      <c r="A19" s="14" t="s">
        <v>336</v>
      </c>
      <c r="C19" s="19">
        <v>1.4097222222222221E-2</v>
      </c>
      <c r="D19" s="19">
        <v>1.3506944444444445E-2</v>
      </c>
      <c r="E19" s="17">
        <v>1.3773148148148147E-2</v>
      </c>
      <c r="F19" s="18">
        <f t="shared" si="0"/>
        <v>1.3506944444444445E-2</v>
      </c>
      <c r="G19" s="13" t="str">
        <f>VLOOKUP($A19,'PWR GP 2016-17 Groups'!$A$2:$B$206,2,0)</f>
        <v>B</v>
      </c>
      <c r="H19" s="13">
        <v>14</v>
      </c>
    </row>
    <row r="20" spans="1:8">
      <c r="A20" s="14" t="s">
        <v>256</v>
      </c>
      <c r="B20" s="19">
        <v>1.4305555555555557E-2</v>
      </c>
      <c r="C20" s="19">
        <v>1.3761574074074074E-2</v>
      </c>
      <c r="D20" s="19">
        <v>1.3553240740740741E-2</v>
      </c>
      <c r="E20" s="17">
        <v>1.3692129629629629E-2</v>
      </c>
      <c r="F20" s="18">
        <f t="shared" si="0"/>
        <v>1.3553240740740741E-2</v>
      </c>
      <c r="G20" s="13" t="str">
        <f>VLOOKUP($A20,'PWR GP 2016-17 Groups'!$A$2:$B$206,2,0)</f>
        <v>B</v>
      </c>
      <c r="H20" s="13">
        <v>13</v>
      </c>
    </row>
    <row r="21" spans="1:8">
      <c r="A21" s="14" t="s">
        <v>193</v>
      </c>
      <c r="C21" s="19">
        <v>1.3599537037037037E-2</v>
      </c>
      <c r="D21" s="19">
        <v>1.3634259259259257E-2</v>
      </c>
      <c r="E21" s="17">
        <v>1.4548611111111111E-2</v>
      </c>
      <c r="F21" s="18">
        <f t="shared" si="0"/>
        <v>1.3599537037037037E-2</v>
      </c>
      <c r="G21" s="13" t="str">
        <f>VLOOKUP($A21,'PWR GP 2016-17 Groups'!$A$2:$B$206,2,0)</f>
        <v>A</v>
      </c>
      <c r="H21" s="13">
        <v>6</v>
      </c>
    </row>
    <row r="22" spans="1:8">
      <c r="A22" s="14" t="s">
        <v>251</v>
      </c>
      <c r="E22" s="17">
        <v>1.3611111111111114E-2</v>
      </c>
      <c r="F22" s="18">
        <f t="shared" si="0"/>
        <v>1.3611111111111114E-2</v>
      </c>
      <c r="G22" s="13" t="str">
        <f>VLOOKUP($A22,'PWR GP 2016-17 Groups'!$A$2:$B$206,2,0)</f>
        <v>A</v>
      </c>
      <c r="H22" s="13">
        <v>5</v>
      </c>
    </row>
    <row r="23" spans="1:8">
      <c r="A23" s="14" t="s">
        <v>353</v>
      </c>
      <c r="D23" s="19">
        <v>1.3611111111111114E-2</v>
      </c>
      <c r="F23" s="18">
        <f t="shared" si="0"/>
        <v>1.3611111111111114E-2</v>
      </c>
      <c r="G23" s="13" t="str">
        <f>VLOOKUP($A23,'PWR GP 2016-17 Groups'!$A$2:$B$206,2,0)</f>
        <v>B</v>
      </c>
      <c r="H23" s="13">
        <v>12</v>
      </c>
    </row>
    <row r="24" spans="1:8">
      <c r="A24" s="14" t="s">
        <v>258</v>
      </c>
      <c r="C24" s="19">
        <v>1.3796296296296298E-2</v>
      </c>
      <c r="D24" s="19">
        <v>1.3657407407407408E-2</v>
      </c>
      <c r="F24" s="18">
        <f t="shared" si="0"/>
        <v>1.3657407407407408E-2</v>
      </c>
      <c r="G24" s="13" t="str">
        <f>VLOOKUP($A24,'PWR GP 2016-17 Groups'!$A$2:$B$206,2,0)</f>
        <v>A</v>
      </c>
      <c r="H24" s="13">
        <v>4</v>
      </c>
    </row>
    <row r="25" spans="1:8">
      <c r="A25" s="14" t="s">
        <v>518</v>
      </c>
      <c r="B25" s="19">
        <v>1.3692129629629629E-2</v>
      </c>
      <c r="C25" s="19">
        <v>1.7222222222222222E-2</v>
      </c>
      <c r="D25" s="19">
        <v>1.4282407407407409E-2</v>
      </c>
      <c r="E25" s="17">
        <v>1.7106481481481483E-2</v>
      </c>
      <c r="F25" s="18">
        <f t="shared" si="0"/>
        <v>1.3692129629629629E-2</v>
      </c>
      <c r="G25" s="13" t="str">
        <f>VLOOKUP($A25,'PWR GP 2016-17 Groups'!$A$2:$B$206,2,0)</f>
        <v>B</v>
      </c>
      <c r="H25" s="13">
        <v>11</v>
      </c>
    </row>
    <row r="26" spans="1:8">
      <c r="A26" s="14" t="s">
        <v>159</v>
      </c>
      <c r="B26" s="19">
        <v>1.3715277777777778E-2</v>
      </c>
      <c r="C26" s="19">
        <v>1.4317129629629631E-2</v>
      </c>
      <c r="E26" s="17">
        <v>1.4328703703703703E-2</v>
      </c>
      <c r="F26" s="18">
        <f t="shared" si="0"/>
        <v>1.3715277777777778E-2</v>
      </c>
      <c r="G26" s="13" t="e">
        <f>VLOOKUP($A26,'PWR GP 2016-17 Groups'!$A$2:$B$206,2,0)</f>
        <v>#N/A</v>
      </c>
    </row>
    <row r="27" spans="1:8">
      <c r="A27" s="14" t="s">
        <v>191</v>
      </c>
      <c r="C27" s="19">
        <v>1.3715277777777778E-2</v>
      </c>
      <c r="D27" s="19">
        <v>1.6307870370370372E-2</v>
      </c>
      <c r="E27" s="17">
        <v>1.4108796296296295E-2</v>
      </c>
      <c r="F27" s="18">
        <f t="shared" si="0"/>
        <v>1.3715277777777778E-2</v>
      </c>
      <c r="G27" s="13" t="str">
        <f>VLOOKUP($A27,'PWR GP 2016-17 Groups'!$A$2:$B$206,2,0)</f>
        <v>B</v>
      </c>
      <c r="H27" s="13">
        <v>10</v>
      </c>
    </row>
    <row r="28" spans="1:8">
      <c r="A28" s="14" t="s">
        <v>300</v>
      </c>
      <c r="B28" s="19">
        <v>1.3773148148148147E-2</v>
      </c>
      <c r="C28" s="19">
        <v>1.4675925925925926E-2</v>
      </c>
      <c r="F28" s="18">
        <f t="shared" si="0"/>
        <v>1.3773148148148147E-2</v>
      </c>
      <c r="G28" s="13" t="str">
        <f>VLOOKUP($A28,'PWR GP 2016-17 Groups'!$A$2:$B$206,2,0)</f>
        <v>B</v>
      </c>
      <c r="H28" s="13">
        <v>9</v>
      </c>
    </row>
    <row r="29" spans="1:8">
      <c r="A29" s="14" t="s">
        <v>265</v>
      </c>
      <c r="B29" s="19">
        <v>1.4247685185185184E-2</v>
      </c>
      <c r="C29" s="19">
        <v>1.4745370370370372E-2</v>
      </c>
      <c r="D29" s="19">
        <v>1.3807870370370371E-2</v>
      </c>
      <c r="F29" s="18">
        <f t="shared" si="0"/>
        <v>1.3807870370370371E-2</v>
      </c>
      <c r="G29" s="13" t="e">
        <f>VLOOKUP($A29,'PWR GP 2016-17 Groups'!$A$2:$B$206,2,0)</f>
        <v>#N/A</v>
      </c>
    </row>
    <row r="30" spans="1:8">
      <c r="A30" s="14" t="s">
        <v>297</v>
      </c>
      <c r="B30" s="19">
        <v>1.3819444444444445E-2</v>
      </c>
      <c r="C30" s="19">
        <v>1.5057870370370369E-2</v>
      </c>
      <c r="D30" s="19">
        <v>1.4884259259259259E-2</v>
      </c>
      <c r="E30" s="17">
        <v>1.5405092592592593E-2</v>
      </c>
      <c r="F30" s="18">
        <f t="shared" si="0"/>
        <v>1.3819444444444445E-2</v>
      </c>
      <c r="G30" s="13" t="str">
        <f>VLOOKUP($A30,'PWR GP 2016-17 Groups'!$A$2:$B$206,2,0)</f>
        <v>B</v>
      </c>
      <c r="H30" s="13">
        <v>8</v>
      </c>
    </row>
    <row r="31" spans="1:8">
      <c r="A31" s="14" t="s">
        <v>310</v>
      </c>
      <c r="B31" s="19">
        <v>1.4108796296296295E-2</v>
      </c>
      <c r="C31" s="19">
        <v>1.4039351851851851E-2</v>
      </c>
      <c r="D31" s="19">
        <v>1.4166666666666666E-2</v>
      </c>
      <c r="F31" s="18">
        <f t="shared" si="0"/>
        <v>1.4039351851851851E-2</v>
      </c>
      <c r="G31" s="13" t="str">
        <f>VLOOKUP($A31,'PWR GP 2016-17 Groups'!$A$2:$B$206,2,0)</f>
        <v>B</v>
      </c>
      <c r="H31" s="13">
        <v>7</v>
      </c>
    </row>
    <row r="32" spans="1:8">
      <c r="A32" s="14" t="s">
        <v>116</v>
      </c>
      <c r="C32" s="19">
        <v>1.4722222222222222E-2</v>
      </c>
      <c r="D32" s="19">
        <v>1.4074074074074074E-2</v>
      </c>
      <c r="F32" s="18">
        <f t="shared" si="0"/>
        <v>1.4074074074074074E-2</v>
      </c>
      <c r="G32" s="13" t="str">
        <f>VLOOKUP($A32,'PWR GP 2016-17 Groups'!$A$2:$B$206,2,0)</f>
        <v>C</v>
      </c>
      <c r="H32" s="13">
        <v>20</v>
      </c>
    </row>
    <row r="33" spans="1:8">
      <c r="A33" s="14" t="s">
        <v>348</v>
      </c>
      <c r="B33" s="19">
        <v>1.4340277777777776E-2</v>
      </c>
      <c r="E33" s="17">
        <v>1.4421296296296295E-2</v>
      </c>
      <c r="F33" s="18">
        <f t="shared" si="0"/>
        <v>1.4340277777777776E-2</v>
      </c>
      <c r="G33" s="13" t="str">
        <f>VLOOKUP($A33,'PWR GP 2016-17 Groups'!$A$2:$B$206,2,0)</f>
        <v>C</v>
      </c>
      <c r="H33" s="13">
        <v>18</v>
      </c>
    </row>
    <row r="34" spans="1:8">
      <c r="A34" s="14" t="s">
        <v>525</v>
      </c>
      <c r="B34" s="19"/>
      <c r="D34" s="17">
        <v>1.4351851851851852E-2</v>
      </c>
      <c r="E34" s="17"/>
      <c r="F34" s="18">
        <f t="shared" si="0"/>
        <v>1.4351851851851852E-2</v>
      </c>
      <c r="G34" s="13" t="str">
        <f>VLOOKUP($A34,'PWR GP 2016-17 Groups'!$A$2:$B$206,2,0)</f>
        <v>B</v>
      </c>
      <c r="H34" s="13">
        <v>6</v>
      </c>
    </row>
    <row r="35" spans="1:8">
      <c r="A35" s="14" t="s">
        <v>161</v>
      </c>
      <c r="B35" s="19">
        <v>1.4664351851851852E-2</v>
      </c>
      <c r="D35" s="19">
        <v>1.4444444444444446E-2</v>
      </c>
      <c r="F35" s="18">
        <f t="shared" ref="F35:F66" si="1">MIN(B35:E35)</f>
        <v>1.4444444444444446E-2</v>
      </c>
      <c r="G35" s="13" t="str">
        <f>VLOOKUP($A35,'PWR GP 2016-17 Groups'!$A$2:$B$206,2,0)</f>
        <v>B</v>
      </c>
      <c r="H35" s="13">
        <v>5</v>
      </c>
    </row>
    <row r="36" spans="1:8">
      <c r="A36" s="14" t="s">
        <v>342</v>
      </c>
      <c r="B36" s="19">
        <v>1.4502314814814815E-2</v>
      </c>
      <c r="F36" s="18">
        <f t="shared" si="1"/>
        <v>1.4502314814814815E-2</v>
      </c>
      <c r="G36" s="13" t="str">
        <f>VLOOKUP($A36,'PWR GP 2016-17 Groups'!$A$2:$B$206,2,0)</f>
        <v>C</v>
      </c>
      <c r="H36" s="13">
        <v>16</v>
      </c>
    </row>
    <row r="37" spans="1:8">
      <c r="A37" s="14" t="s">
        <v>160</v>
      </c>
      <c r="B37" s="19">
        <v>1.4537037037037038E-2</v>
      </c>
      <c r="C37" s="19">
        <v>1.4652777777777778E-2</v>
      </c>
      <c r="F37" s="18">
        <f t="shared" si="1"/>
        <v>1.4537037037037038E-2</v>
      </c>
      <c r="G37" s="13" t="str">
        <f>VLOOKUP($A37,'PWR GP 2016-17 Groups'!$A$2:$B$206,2,0)</f>
        <v>C</v>
      </c>
      <c r="H37" s="13">
        <v>15</v>
      </c>
    </row>
    <row r="38" spans="1:8">
      <c r="A38" s="14" t="s">
        <v>322</v>
      </c>
      <c r="B38" s="19">
        <v>1.4537037037037038E-2</v>
      </c>
      <c r="C38" s="19">
        <v>1.5208333333333332E-2</v>
      </c>
      <c r="D38" s="19">
        <v>1.5405092592592593E-2</v>
      </c>
      <c r="E38" s="17">
        <v>1.4641203703703703E-2</v>
      </c>
      <c r="F38" s="18">
        <f t="shared" si="1"/>
        <v>1.4537037037037038E-2</v>
      </c>
      <c r="G38" s="13" t="str">
        <f>VLOOKUP($A38,'PWR GP 2016-17 Groups'!$A$2:$B$206,2,0)</f>
        <v>C</v>
      </c>
      <c r="H38" s="13">
        <v>14</v>
      </c>
    </row>
    <row r="39" spans="1:8">
      <c r="A39" s="14" t="s">
        <v>330</v>
      </c>
      <c r="D39" s="19">
        <v>1.4606481481481482E-2</v>
      </c>
      <c r="F39" s="18">
        <f t="shared" si="1"/>
        <v>1.4606481481481482E-2</v>
      </c>
      <c r="G39" s="13" t="str">
        <f>VLOOKUP($A39,'PWR GP 2016-17 Groups'!$A$2:$B$206,2,0)</f>
        <v>B</v>
      </c>
      <c r="H39" s="13">
        <v>4</v>
      </c>
    </row>
    <row r="40" spans="1:8">
      <c r="A40" s="14" t="s">
        <v>121</v>
      </c>
      <c r="C40" s="19">
        <v>1.5590277777777778E-2</v>
      </c>
      <c r="D40" s="19">
        <v>1.4884259259259259E-2</v>
      </c>
      <c r="E40" s="17">
        <v>1.5243055555555557E-2</v>
      </c>
      <c r="F40" s="18">
        <f t="shared" si="1"/>
        <v>1.4884259259259259E-2</v>
      </c>
      <c r="G40" s="13" t="str">
        <f>VLOOKUP($A40,'PWR GP 2016-17 Groups'!$A$2:$B$206,2,0)</f>
        <v>D</v>
      </c>
      <c r="H40" s="13">
        <v>20</v>
      </c>
    </row>
    <row r="41" spans="1:8">
      <c r="A41" s="14" t="s">
        <v>327</v>
      </c>
      <c r="B41" s="19">
        <v>1.6203703703703703E-2</v>
      </c>
      <c r="C41" s="19">
        <v>1.5335648148148147E-2</v>
      </c>
      <c r="D41" s="19">
        <v>1.4884259259259259E-2</v>
      </c>
      <c r="E41" s="17">
        <v>1.4988425925925926E-2</v>
      </c>
      <c r="F41" s="18">
        <f t="shared" si="1"/>
        <v>1.4884259259259259E-2</v>
      </c>
      <c r="G41" s="13" t="str">
        <f>VLOOKUP($A41,'PWR GP 2016-17 Groups'!$A$2:$B$206,2,0)</f>
        <v>D</v>
      </c>
      <c r="H41" s="13">
        <v>18</v>
      </c>
    </row>
    <row r="42" spans="1:8">
      <c r="A42" s="14" t="s">
        <v>162</v>
      </c>
      <c r="B42" s="19">
        <v>1.5046296296296295E-2</v>
      </c>
      <c r="D42" s="19">
        <v>1.4895833333333332E-2</v>
      </c>
      <c r="F42" s="18">
        <f t="shared" si="1"/>
        <v>1.4895833333333332E-2</v>
      </c>
      <c r="G42" s="13" t="str">
        <f>VLOOKUP($A42,'PWR GP 2016-17 Groups'!$A$2:$B$206,2,0)</f>
        <v>B</v>
      </c>
      <c r="H42" s="13">
        <v>3</v>
      </c>
    </row>
    <row r="43" spans="1:8">
      <c r="A43" s="14" t="s">
        <v>332</v>
      </c>
      <c r="E43" s="17">
        <v>1.4918981481481483E-2</v>
      </c>
      <c r="F43" s="18">
        <f t="shared" si="1"/>
        <v>1.4918981481481483E-2</v>
      </c>
      <c r="G43" s="13" t="str">
        <f>VLOOKUP($A43,'PWR GP 2016-17 Groups'!$A$2:$B$206,2,0)</f>
        <v>C</v>
      </c>
      <c r="H43" s="13">
        <v>13</v>
      </c>
    </row>
    <row r="44" spans="1:8">
      <c r="A44" s="14" t="s">
        <v>273</v>
      </c>
      <c r="D44" s="19">
        <v>1.4965277777777779E-2</v>
      </c>
      <c r="E44" s="17">
        <v>1.5011574074074075E-2</v>
      </c>
      <c r="F44" s="18">
        <f t="shared" si="1"/>
        <v>1.4965277777777779E-2</v>
      </c>
      <c r="G44" s="13" t="str">
        <f>VLOOKUP($A44,'PWR GP 2016-17 Groups'!$A$2:$B$206,2,0)</f>
        <v>B</v>
      </c>
      <c r="H44" s="13">
        <v>2</v>
      </c>
    </row>
    <row r="45" spans="1:8">
      <c r="A45" s="14" t="s">
        <v>279</v>
      </c>
      <c r="D45" s="19">
        <v>1.4988425925925926E-2</v>
      </c>
      <c r="E45" s="17">
        <v>1.5578703703703704E-2</v>
      </c>
      <c r="F45" s="18">
        <f t="shared" si="1"/>
        <v>1.4988425925925926E-2</v>
      </c>
      <c r="G45" s="13" t="str">
        <f>VLOOKUP($A45,'PWR GP 2016-17 Groups'!$A$2:$B$206,2,0)</f>
        <v>A</v>
      </c>
      <c r="H45" s="13">
        <v>3</v>
      </c>
    </row>
    <row r="46" spans="1:8">
      <c r="A46" s="14" t="s">
        <v>343</v>
      </c>
      <c r="D46" s="19">
        <v>1.4988425925925926E-2</v>
      </c>
      <c r="F46" s="18">
        <f t="shared" si="1"/>
        <v>1.4988425925925926E-2</v>
      </c>
      <c r="G46" s="13" t="str">
        <f>VLOOKUP($A46,'PWR GP 2016-17 Groups'!$A$2:$B$206,2,0)</f>
        <v>A</v>
      </c>
      <c r="H46" s="13">
        <v>2</v>
      </c>
    </row>
    <row r="47" spans="1:8">
      <c r="A47" s="14" t="s">
        <v>178</v>
      </c>
      <c r="C47" s="19">
        <v>1.5462962962962963E-2</v>
      </c>
      <c r="D47" s="19">
        <v>1.5046296296296295E-2</v>
      </c>
      <c r="E47" s="17">
        <v>1.5648148148148151E-2</v>
      </c>
      <c r="F47" s="18">
        <f t="shared" si="1"/>
        <v>1.5046296296296295E-2</v>
      </c>
      <c r="G47" s="13" t="str">
        <f>VLOOKUP($A47,'PWR GP 2016-17 Groups'!$A$2:$B$206,2,0)</f>
        <v>D</v>
      </c>
      <c r="H47" s="13">
        <v>16</v>
      </c>
    </row>
    <row r="48" spans="1:8">
      <c r="A48" s="14" t="s">
        <v>117</v>
      </c>
      <c r="C48" s="19">
        <v>1.5219907407407409E-2</v>
      </c>
      <c r="D48" s="19">
        <v>1.5127314814814816E-2</v>
      </c>
      <c r="F48" s="18">
        <f t="shared" si="1"/>
        <v>1.5127314814814816E-2</v>
      </c>
      <c r="G48" s="13" t="str">
        <f>VLOOKUP($A48,'PWR GP 2016-17 Groups'!$A$2:$B$206,2,0)</f>
        <v>C</v>
      </c>
      <c r="H48" s="13">
        <v>12</v>
      </c>
    </row>
    <row r="49" spans="1:8">
      <c r="A49" s="14" t="s">
        <v>298</v>
      </c>
      <c r="B49" s="19">
        <v>1.5185185185185185E-2</v>
      </c>
      <c r="C49" s="19">
        <v>1.5196759259259259E-2</v>
      </c>
      <c r="D49" s="19">
        <v>1.5763888888888886E-2</v>
      </c>
      <c r="E49" s="17">
        <v>1.6469907407407405E-2</v>
      </c>
      <c r="F49" s="18">
        <f t="shared" si="1"/>
        <v>1.5185185185185185E-2</v>
      </c>
      <c r="G49" s="13" t="str">
        <f>VLOOKUP($A49,'PWR GP 2016-17 Groups'!$A$2:$B$206,2,0)</f>
        <v>D</v>
      </c>
      <c r="H49" s="13">
        <v>15</v>
      </c>
    </row>
    <row r="50" spans="1:8">
      <c r="A50" s="14" t="s">
        <v>316</v>
      </c>
      <c r="C50" s="19">
        <v>1.5231481481481483E-2</v>
      </c>
      <c r="F50" s="18">
        <f t="shared" si="1"/>
        <v>1.5231481481481483E-2</v>
      </c>
      <c r="G50" s="13" t="str">
        <f>VLOOKUP($A50,'PWR GP 2016-17 Groups'!$A$2:$B$206,2,0)</f>
        <v>D</v>
      </c>
      <c r="H50" s="13">
        <v>14</v>
      </c>
    </row>
    <row r="51" spans="1:8">
      <c r="A51" s="14" t="s">
        <v>331</v>
      </c>
      <c r="B51" s="19">
        <v>1.5324074074074073E-2</v>
      </c>
      <c r="C51" s="19">
        <v>1.5439814814814816E-2</v>
      </c>
      <c r="D51" s="19">
        <v>1.5277777777777777E-2</v>
      </c>
      <c r="F51" s="18">
        <f t="shared" si="1"/>
        <v>1.5277777777777777E-2</v>
      </c>
      <c r="G51" s="13" t="str">
        <f>VLOOKUP($A51,'PWR GP 2016-17 Groups'!$A$2:$B$206,2,0)</f>
        <v>C</v>
      </c>
      <c r="H51" s="13">
        <v>11</v>
      </c>
    </row>
    <row r="52" spans="1:8">
      <c r="A52" s="14" t="s">
        <v>264</v>
      </c>
      <c r="C52" s="19">
        <v>1.53125E-2</v>
      </c>
      <c r="F52" s="18">
        <f t="shared" si="1"/>
        <v>1.53125E-2</v>
      </c>
      <c r="G52" s="13" t="str">
        <f>VLOOKUP($A52,'PWR GP 2016-17 Groups'!$A$2:$B$206,2,0)</f>
        <v>C</v>
      </c>
      <c r="H52" s="13">
        <v>10</v>
      </c>
    </row>
    <row r="53" spans="1:8">
      <c r="A53" s="14" t="s">
        <v>263</v>
      </c>
      <c r="D53" s="19">
        <v>1.539351851851852E-2</v>
      </c>
      <c r="E53" s="17">
        <v>1.5625E-2</v>
      </c>
      <c r="F53" s="18">
        <f t="shared" si="1"/>
        <v>1.539351851851852E-2</v>
      </c>
      <c r="G53" s="13" t="e">
        <f>VLOOKUP($A53,'PWR GP 2016-17 Groups'!$A$2:$B$206,2,0)</f>
        <v>#N/A</v>
      </c>
    </row>
    <row r="54" spans="1:8">
      <c r="A54" s="14" t="s">
        <v>192</v>
      </c>
      <c r="D54" s="19">
        <v>1.5625E-2</v>
      </c>
      <c r="E54" s="17">
        <v>1.5520833333333333E-2</v>
      </c>
      <c r="F54" s="18">
        <f t="shared" si="1"/>
        <v>1.5520833333333333E-2</v>
      </c>
      <c r="G54" s="13" t="str">
        <f>VLOOKUP($A54,'PWR GP 2016-17 Groups'!$A$2:$B$206,2,0)</f>
        <v>C</v>
      </c>
      <c r="H54" s="13">
        <v>9</v>
      </c>
    </row>
    <row r="55" spans="1:8">
      <c r="A55" s="14" t="s">
        <v>319</v>
      </c>
      <c r="C55" s="19">
        <v>1.5532407407407406E-2</v>
      </c>
      <c r="D55" s="19">
        <v>1.5717592592592592E-2</v>
      </c>
      <c r="F55" s="18">
        <f t="shared" si="1"/>
        <v>1.5532407407407406E-2</v>
      </c>
      <c r="G55" s="13" t="str">
        <f>VLOOKUP($A55,'PWR GP 2016-17 Groups'!$A$2:$B$206,2,0)</f>
        <v>D</v>
      </c>
      <c r="H55" s="13">
        <v>13</v>
      </c>
    </row>
    <row r="56" spans="1:8">
      <c r="A56" s="14" t="s">
        <v>118</v>
      </c>
      <c r="B56" s="19">
        <v>1.554398148148148E-2</v>
      </c>
      <c r="C56" s="19">
        <v>1.6342592592592593E-2</v>
      </c>
      <c r="D56" s="19">
        <v>1.7905092592592594E-2</v>
      </c>
      <c r="E56" s="17">
        <v>1.5972222222222224E-2</v>
      </c>
      <c r="F56" s="18">
        <f t="shared" si="1"/>
        <v>1.554398148148148E-2</v>
      </c>
      <c r="G56" s="13" t="str">
        <f>VLOOKUP($A56,'PWR GP 2016-17 Groups'!$A$2:$B$206,2,0)</f>
        <v>D</v>
      </c>
      <c r="H56" s="13">
        <v>12</v>
      </c>
    </row>
    <row r="57" spans="1:8">
      <c r="A57" s="14" t="s">
        <v>163</v>
      </c>
      <c r="B57" s="19">
        <v>1.5636574074074074E-2</v>
      </c>
      <c r="F57" s="18">
        <f t="shared" si="1"/>
        <v>1.5636574074074074E-2</v>
      </c>
      <c r="G57" s="13" t="str">
        <f>VLOOKUP($A57,'PWR GP 2016-17 Groups'!$A$2:$B$206,2,0)</f>
        <v>D</v>
      </c>
      <c r="H57" s="13">
        <v>11</v>
      </c>
    </row>
    <row r="58" spans="1:8">
      <c r="A58" s="14" t="s">
        <v>257</v>
      </c>
      <c r="C58" s="19">
        <v>1.5682870370370371E-2</v>
      </c>
      <c r="D58" s="19">
        <v>1.5844907407407408E-2</v>
      </c>
      <c r="E58" s="17">
        <v>1.6527777777777777E-2</v>
      </c>
      <c r="F58" s="18">
        <f t="shared" si="1"/>
        <v>1.5682870370370371E-2</v>
      </c>
      <c r="G58" s="13" t="str">
        <f>VLOOKUP($A58,'PWR GP 2016-17 Groups'!$A$2:$B$206,2,0)</f>
        <v>D</v>
      </c>
      <c r="H58" s="13">
        <v>10</v>
      </c>
    </row>
    <row r="59" spans="1:8">
      <c r="A59" s="14" t="s">
        <v>301</v>
      </c>
      <c r="B59" s="19">
        <v>2.3078703703703702E-2</v>
      </c>
      <c r="C59" s="19">
        <v>1.6458333333333332E-2</v>
      </c>
      <c r="D59" s="19">
        <v>1.5983796296296295E-2</v>
      </c>
      <c r="E59" s="17">
        <v>1.5682870370370371E-2</v>
      </c>
      <c r="F59" s="18">
        <f t="shared" si="1"/>
        <v>1.5682870370370371E-2</v>
      </c>
      <c r="G59" s="13" t="str">
        <f>VLOOKUP($A59,'PWR GP 2016-17 Groups'!$A$2:$B$206,2,0)</f>
        <v>E</v>
      </c>
      <c r="H59" s="13">
        <v>20</v>
      </c>
    </row>
    <row r="60" spans="1:8">
      <c r="A60" s="14" t="s">
        <v>305</v>
      </c>
      <c r="B60" s="19">
        <v>1.5752314814814813E-2</v>
      </c>
      <c r="F60" s="18">
        <f t="shared" si="1"/>
        <v>1.5752314814814813E-2</v>
      </c>
      <c r="G60" s="13" t="e">
        <f>VLOOKUP($A60,'PWR GP 2016-17 Groups'!$A$2:$B$206,2,0)</f>
        <v>#N/A</v>
      </c>
    </row>
    <row r="61" spans="1:8">
      <c r="A61" s="14" t="s">
        <v>334</v>
      </c>
      <c r="E61" s="17">
        <v>1.5763888888888886E-2</v>
      </c>
      <c r="F61" s="18">
        <f t="shared" si="1"/>
        <v>1.5763888888888886E-2</v>
      </c>
      <c r="G61" s="13" t="e">
        <f>VLOOKUP($A61,'PWR GP 2016-17 Groups'!$A$2:$B$206,2,0)</f>
        <v>#N/A</v>
      </c>
    </row>
    <row r="62" spans="1:8">
      <c r="A62" s="14" t="s">
        <v>227</v>
      </c>
      <c r="E62" s="17">
        <v>1.579861111111111E-2</v>
      </c>
      <c r="F62" s="18">
        <f t="shared" si="1"/>
        <v>1.579861111111111E-2</v>
      </c>
      <c r="G62" s="13" t="str">
        <f>VLOOKUP($A62,'PWR GP 2016-17 Groups'!$A$2:$B$206,2,0)</f>
        <v>D</v>
      </c>
      <c r="H62" s="13">
        <v>9</v>
      </c>
    </row>
    <row r="63" spans="1:8">
      <c r="A63" s="14" t="s">
        <v>274</v>
      </c>
      <c r="B63" s="19">
        <v>1.6122685185185184E-2</v>
      </c>
      <c r="C63" s="19">
        <v>1.6898148148148148E-2</v>
      </c>
      <c r="D63" s="19">
        <v>1.5949074074074074E-2</v>
      </c>
      <c r="E63" s="17">
        <v>1.6712962962962961E-2</v>
      </c>
      <c r="F63" s="18">
        <f t="shared" si="1"/>
        <v>1.5949074074074074E-2</v>
      </c>
      <c r="G63" s="13" t="str">
        <f>VLOOKUP($A63,'PWR GP 2016-17 Groups'!$A$2:$B$206,2,0)</f>
        <v>C</v>
      </c>
      <c r="H63" s="13">
        <v>8</v>
      </c>
    </row>
    <row r="64" spans="1:8">
      <c r="A64" s="14" t="s">
        <v>275</v>
      </c>
      <c r="B64" s="19">
        <v>1.622685185185185E-2</v>
      </c>
      <c r="C64" s="19">
        <v>4.1655092592592598E-2</v>
      </c>
      <c r="D64" s="19">
        <v>1.653935185185185E-2</v>
      </c>
      <c r="E64" s="17">
        <v>1.5972222222222224E-2</v>
      </c>
      <c r="F64" s="18">
        <f t="shared" si="1"/>
        <v>1.5972222222222224E-2</v>
      </c>
      <c r="G64" s="13" t="str">
        <f>VLOOKUP($A64,'PWR GP 2016-17 Groups'!$A$2:$B$206,2,0)</f>
        <v>D</v>
      </c>
      <c r="H64" s="13">
        <v>8</v>
      </c>
    </row>
    <row r="65" spans="1:8">
      <c r="A65" s="14" t="s">
        <v>194</v>
      </c>
      <c r="D65" s="19">
        <v>1.6076388888888887E-2</v>
      </c>
      <c r="F65" s="18">
        <f t="shared" si="1"/>
        <v>1.6076388888888887E-2</v>
      </c>
      <c r="G65" s="13" t="str">
        <f>VLOOKUP($A65,'PWR GP 2016-17 Groups'!$A$2:$B$206,2,0)</f>
        <v>E</v>
      </c>
      <c r="H65" s="13">
        <v>18</v>
      </c>
    </row>
    <row r="66" spans="1:8">
      <c r="A66" s="14" t="s">
        <v>230</v>
      </c>
      <c r="B66" s="19">
        <v>1.6944444444444443E-2</v>
      </c>
      <c r="D66" s="19">
        <v>1.6527777777777777E-2</v>
      </c>
      <c r="E66" s="17">
        <v>1.6111111111111111E-2</v>
      </c>
      <c r="F66" s="18">
        <f t="shared" si="1"/>
        <v>1.6111111111111111E-2</v>
      </c>
      <c r="G66" s="13" t="str">
        <f>VLOOKUP($A66,'PWR GP 2016-17 Groups'!$A$2:$B$206,2,0)</f>
        <v>E</v>
      </c>
      <c r="H66" s="13">
        <v>16</v>
      </c>
    </row>
    <row r="67" spans="1:8">
      <c r="A67" s="14" t="s">
        <v>344</v>
      </c>
      <c r="B67" s="19">
        <v>1.6180555555555556E-2</v>
      </c>
      <c r="F67" s="18">
        <f t="shared" ref="F67:F99" si="2">MIN(B67:E67)</f>
        <v>1.6180555555555556E-2</v>
      </c>
      <c r="G67" s="13" t="str">
        <f>VLOOKUP($A67,'PWR GP 2016-17 Groups'!$A$2:$B$206,2,0)</f>
        <v>B</v>
      </c>
      <c r="H67" s="13">
        <v>1</v>
      </c>
    </row>
    <row r="68" spans="1:8">
      <c r="A68" s="14" t="s">
        <v>224</v>
      </c>
      <c r="E68" s="17">
        <v>1.6192129629629629E-2</v>
      </c>
      <c r="F68" s="18">
        <f t="shared" si="2"/>
        <v>1.6192129629629629E-2</v>
      </c>
      <c r="G68" s="13" t="str">
        <f>VLOOKUP($A68,'PWR GP 2016-17 Groups'!$A$2:$B$206,2,0)</f>
        <v>D</v>
      </c>
      <c r="H68" s="13">
        <v>7</v>
      </c>
    </row>
    <row r="69" spans="1:8">
      <c r="A69" s="14" t="s">
        <v>247</v>
      </c>
      <c r="C69" s="19">
        <v>1.6203703703703703E-2</v>
      </c>
      <c r="F69" s="18">
        <f t="shared" si="2"/>
        <v>1.6203703703703703E-2</v>
      </c>
      <c r="G69" s="13" t="str">
        <f>VLOOKUP($A69,'PWR GP 2016-17 Groups'!$A$2:$B$206,2,0)</f>
        <v>E</v>
      </c>
      <c r="H69" s="13">
        <v>15</v>
      </c>
    </row>
    <row r="70" spans="1:8">
      <c r="A70" s="14" t="s">
        <v>237</v>
      </c>
      <c r="C70" s="19">
        <v>1.7013888888888887E-2</v>
      </c>
      <c r="D70" s="19">
        <v>1.6249999999999997E-2</v>
      </c>
      <c r="E70" s="17">
        <v>1.7708333333333333E-2</v>
      </c>
      <c r="F70" s="18">
        <f t="shared" si="2"/>
        <v>1.6249999999999997E-2</v>
      </c>
      <c r="G70" s="13" t="str">
        <f>VLOOKUP($A70,'PWR GP 2016-17 Groups'!$A$2:$B$206,2,0)</f>
        <v>D</v>
      </c>
      <c r="H70" s="13">
        <v>6</v>
      </c>
    </row>
    <row r="71" spans="1:8">
      <c r="A71" s="14" t="s">
        <v>315</v>
      </c>
      <c r="E71" s="17">
        <v>1.6296296296296295E-2</v>
      </c>
      <c r="F71" s="18">
        <f t="shared" si="2"/>
        <v>1.6296296296296295E-2</v>
      </c>
      <c r="G71" s="13" t="str">
        <f>VLOOKUP($A71,'PWR GP 2016-17 Groups'!$A$2:$B$206,2,0)</f>
        <v>C</v>
      </c>
      <c r="H71" s="13">
        <v>7</v>
      </c>
    </row>
    <row r="72" spans="1:8">
      <c r="A72" s="14" t="s">
        <v>268</v>
      </c>
      <c r="B72" s="19">
        <v>1.6516203703703703E-2</v>
      </c>
      <c r="C72" s="19">
        <v>1.7743055555555557E-2</v>
      </c>
      <c r="D72" s="19">
        <v>1.6331018518518519E-2</v>
      </c>
      <c r="E72" s="17">
        <v>1.6377314814814813E-2</v>
      </c>
      <c r="F72" s="18">
        <f t="shared" si="2"/>
        <v>1.6331018518518519E-2</v>
      </c>
      <c r="G72" s="13" t="str">
        <f>VLOOKUP($A72,'PWR GP 2016-17 Groups'!$A$2:$B$206,2,0)</f>
        <v>C</v>
      </c>
      <c r="H72" s="13">
        <v>6</v>
      </c>
    </row>
    <row r="73" spans="1:8">
      <c r="A73" s="14" t="s">
        <v>354</v>
      </c>
      <c r="C73" s="19">
        <v>1.6354166666666666E-2</v>
      </c>
      <c r="F73" s="18">
        <f t="shared" si="2"/>
        <v>1.6354166666666666E-2</v>
      </c>
      <c r="G73" s="13" t="e">
        <f>VLOOKUP($A73,'PWR GP 2016-17 Groups'!$A$2:$B$206,2,0)</f>
        <v>#N/A</v>
      </c>
    </row>
    <row r="74" spans="1:8">
      <c r="A74" s="14" t="s">
        <v>524</v>
      </c>
      <c r="C74" s="19"/>
      <c r="D74" s="19">
        <v>1.638888888888889E-2</v>
      </c>
      <c r="E74" s="19">
        <v>1.7037037037037038E-2</v>
      </c>
      <c r="F74" s="18">
        <f t="shared" si="2"/>
        <v>1.638888888888889E-2</v>
      </c>
      <c r="G74" s="13" t="str">
        <f>VLOOKUP($A74,'PWR GP 2016-17 Groups'!$A$2:$B$206,2,0)</f>
        <v>F</v>
      </c>
      <c r="H74" s="13">
        <v>20</v>
      </c>
    </row>
    <row r="75" spans="1:8">
      <c r="A75" s="14" t="s">
        <v>303</v>
      </c>
      <c r="B75" s="19">
        <v>1.7731481481481483E-2</v>
      </c>
      <c r="C75" s="19">
        <v>1.6400462962962964E-2</v>
      </c>
      <c r="F75" s="18">
        <f t="shared" si="2"/>
        <v>1.6400462962962964E-2</v>
      </c>
      <c r="G75" s="13" t="e">
        <f>VLOOKUP($A75,'PWR GP 2016-17 Groups'!$A$2:$B$206,2,0)</f>
        <v>#N/A</v>
      </c>
    </row>
    <row r="76" spans="1:8">
      <c r="A76" s="14" t="s">
        <v>283</v>
      </c>
      <c r="D76" s="19">
        <v>1.6909722222222225E-2</v>
      </c>
      <c r="E76" s="17">
        <v>1.6412037037037037E-2</v>
      </c>
      <c r="F76" s="18">
        <f t="shared" si="2"/>
        <v>1.6412037037037037E-2</v>
      </c>
      <c r="G76" s="13" t="str">
        <f>VLOOKUP($A76,'PWR GP 2016-17 Groups'!$A$2:$B$206,2,0)</f>
        <v>E</v>
      </c>
      <c r="H76" s="13">
        <v>14</v>
      </c>
    </row>
    <row r="77" spans="1:8">
      <c r="A77" s="14" t="s">
        <v>184</v>
      </c>
      <c r="D77" s="19">
        <v>1.6886574074074075E-2</v>
      </c>
      <c r="E77" s="17">
        <v>1.6469907407407405E-2</v>
      </c>
      <c r="F77" s="18">
        <f t="shared" si="2"/>
        <v>1.6469907407407405E-2</v>
      </c>
      <c r="G77" s="13" t="str">
        <f>VLOOKUP($A77,'PWR GP 2016-17 Groups'!$A$2:$B$206,2,0)</f>
        <v>F</v>
      </c>
      <c r="H77" s="13">
        <v>18</v>
      </c>
    </row>
    <row r="78" spans="1:8">
      <c r="A78" s="14" t="s">
        <v>292</v>
      </c>
      <c r="B78" s="19">
        <v>1.6527777777777777E-2</v>
      </c>
      <c r="C78" s="19">
        <v>1.8148148148148146E-2</v>
      </c>
      <c r="E78" s="17">
        <v>1.9293981481481485E-2</v>
      </c>
      <c r="F78" s="18">
        <f t="shared" si="2"/>
        <v>1.6527777777777777E-2</v>
      </c>
      <c r="G78" s="13" t="str">
        <f>VLOOKUP($A78,'PWR GP 2016-17 Groups'!$A$2:$B$206,2,0)</f>
        <v>D</v>
      </c>
      <c r="H78" s="13">
        <v>5</v>
      </c>
    </row>
    <row r="79" spans="1:8">
      <c r="A79" s="14" t="s">
        <v>207</v>
      </c>
      <c r="C79" s="19">
        <v>1.6574074074074074E-2</v>
      </c>
      <c r="F79" s="18">
        <f t="shared" si="2"/>
        <v>1.6574074074074074E-2</v>
      </c>
      <c r="G79" s="13" t="str">
        <f>VLOOKUP($A79,'PWR GP 2016-17 Groups'!$A$2:$B$206,2,0)</f>
        <v>F</v>
      </c>
      <c r="H79" s="13">
        <v>16</v>
      </c>
    </row>
    <row r="80" spans="1:8">
      <c r="A80" s="14" t="s">
        <v>286</v>
      </c>
      <c r="B80" s="19">
        <v>1.6597222222222222E-2</v>
      </c>
      <c r="C80" s="19">
        <v>1.8287037037037036E-2</v>
      </c>
      <c r="F80" s="18">
        <f t="shared" si="2"/>
        <v>1.6597222222222222E-2</v>
      </c>
      <c r="G80" s="13" t="str">
        <f>VLOOKUP($A80,'PWR GP 2016-17 Groups'!$A$2:$B$206,2,0)</f>
        <v>F</v>
      </c>
      <c r="H80" s="13">
        <v>15</v>
      </c>
    </row>
    <row r="81" spans="1:8">
      <c r="A81" s="14" t="s">
        <v>179</v>
      </c>
      <c r="C81" s="19">
        <v>1.6608796296296299E-2</v>
      </c>
      <c r="F81" s="18">
        <f t="shared" si="2"/>
        <v>1.6608796296296299E-2</v>
      </c>
      <c r="G81" s="13" t="str">
        <f>VLOOKUP($A81,'PWR GP 2016-17 Groups'!$A$2:$B$206,2,0)</f>
        <v>F</v>
      </c>
      <c r="H81" s="13">
        <v>14</v>
      </c>
    </row>
    <row r="82" spans="1:8">
      <c r="A82" s="14" t="s">
        <v>252</v>
      </c>
      <c r="D82" s="19">
        <v>1.6655092592592593E-2</v>
      </c>
      <c r="F82" s="18">
        <f t="shared" si="2"/>
        <v>1.6655092592592593E-2</v>
      </c>
      <c r="G82" s="13" t="str">
        <f>VLOOKUP($A82,'PWR GP 2016-17 Groups'!$A$2:$B$206,2,0)</f>
        <v>F</v>
      </c>
      <c r="H82" s="13">
        <v>13</v>
      </c>
    </row>
    <row r="83" spans="1:8">
      <c r="A83" s="14" t="s">
        <v>189</v>
      </c>
      <c r="D83" s="19">
        <v>1.7175925925925924E-2</v>
      </c>
      <c r="E83" s="17">
        <v>1.6655092592592593E-2</v>
      </c>
      <c r="F83" s="18">
        <f t="shared" si="2"/>
        <v>1.6655092592592593E-2</v>
      </c>
      <c r="G83" s="13" t="str">
        <f>VLOOKUP($A83,'PWR GP 2016-17 Groups'!$A$2:$B$206,2,0)</f>
        <v>D</v>
      </c>
      <c r="H83" s="13">
        <v>4</v>
      </c>
    </row>
    <row r="84" spans="1:8">
      <c r="A84" s="14" t="s">
        <v>320</v>
      </c>
      <c r="B84" s="19">
        <v>1.6898148148148148E-2</v>
      </c>
      <c r="C84" s="19">
        <v>1.8391203703703705E-2</v>
      </c>
      <c r="D84" s="19">
        <v>1.7152777777777777E-2</v>
      </c>
      <c r="E84" s="17">
        <v>1.7083333333333336E-2</v>
      </c>
      <c r="F84" s="18">
        <f t="shared" si="2"/>
        <v>1.6898148148148148E-2</v>
      </c>
      <c r="G84" s="13" t="str">
        <f>VLOOKUP($A84,'PWR GP 2016-17 Groups'!$A$2:$B$206,2,0)</f>
        <v>C</v>
      </c>
      <c r="H84" s="13">
        <v>5</v>
      </c>
    </row>
    <row r="85" spans="1:8">
      <c r="A85" s="14" t="s">
        <v>280</v>
      </c>
      <c r="B85" s="19">
        <v>1.7766203703703704E-2</v>
      </c>
      <c r="C85" s="19">
        <v>1.8055555555555557E-2</v>
      </c>
      <c r="D85" s="19">
        <v>1.7337962962962961E-2</v>
      </c>
      <c r="E85" s="18">
        <v>1.7013888888888887E-2</v>
      </c>
      <c r="F85" s="18">
        <f t="shared" si="2"/>
        <v>1.7013888888888887E-2</v>
      </c>
      <c r="G85" s="13" t="str">
        <f>VLOOKUP($A85,'PWR GP 2016-17 Groups'!$A$2:$B$206,2,0)</f>
        <v>G</v>
      </c>
      <c r="H85" s="13">
        <v>20</v>
      </c>
    </row>
    <row r="86" spans="1:8">
      <c r="A86" s="14" t="s">
        <v>165</v>
      </c>
      <c r="B86" s="19">
        <v>1.7465277777777777E-2</v>
      </c>
      <c r="D86" s="19">
        <v>1.7048611111111112E-2</v>
      </c>
      <c r="F86" s="18">
        <f t="shared" si="2"/>
        <v>1.7048611111111112E-2</v>
      </c>
      <c r="G86" s="13" t="str">
        <f>VLOOKUP($A86,'PWR GP 2016-17 Groups'!$A$2:$B$206,2,0)</f>
        <v>F</v>
      </c>
      <c r="H86" s="13">
        <v>12</v>
      </c>
    </row>
    <row r="87" spans="1:8">
      <c r="A87" s="14" t="s">
        <v>173</v>
      </c>
      <c r="B87" s="19">
        <v>2.165509259259259E-2</v>
      </c>
      <c r="D87" s="19">
        <v>1.7060185185185185E-2</v>
      </c>
      <c r="F87" s="18">
        <f t="shared" si="2"/>
        <v>1.7060185185185185E-2</v>
      </c>
      <c r="G87" s="13" t="str">
        <f>VLOOKUP($A87,'PWR GP 2016-17 Groups'!$A$2:$B$206,2,0)</f>
        <v>E</v>
      </c>
      <c r="H87" s="13">
        <v>13</v>
      </c>
    </row>
    <row r="88" spans="1:8">
      <c r="A88" s="14" t="s">
        <v>164</v>
      </c>
      <c r="B88" s="19">
        <v>1.7094907407407409E-2</v>
      </c>
      <c r="C88" s="19">
        <v>1.8078703703703704E-2</v>
      </c>
      <c r="F88" s="18">
        <f t="shared" si="2"/>
        <v>1.7094907407407409E-2</v>
      </c>
      <c r="G88" s="13" t="str">
        <f>VLOOKUP($A88,'PWR GP 2016-17 Groups'!$A$2:$B$206,2,0)</f>
        <v>F</v>
      </c>
      <c r="H88" s="13">
        <v>11</v>
      </c>
    </row>
    <row r="89" spans="1:8">
      <c r="A89" s="14" t="s">
        <v>302</v>
      </c>
      <c r="B89" s="19">
        <v>1.7106481481481483E-2</v>
      </c>
      <c r="D89" s="19">
        <v>1.7499999999999998E-2</v>
      </c>
      <c r="F89" s="18">
        <f t="shared" si="2"/>
        <v>1.7106481481481483E-2</v>
      </c>
      <c r="G89" s="13" t="str">
        <f>VLOOKUP($A89,'PWR GP 2016-17 Groups'!$A$2:$B$206,2,0)</f>
        <v>F</v>
      </c>
      <c r="H89" s="13">
        <v>10</v>
      </c>
    </row>
    <row r="90" spans="1:8">
      <c r="A90" s="14" t="s">
        <v>240</v>
      </c>
      <c r="B90" s="19">
        <v>1.8356481481481481E-2</v>
      </c>
      <c r="C90" s="19">
        <v>1.8229166666666668E-2</v>
      </c>
      <c r="D90" s="19">
        <v>1.7118055555555556E-2</v>
      </c>
      <c r="E90" s="17">
        <v>1.726851851851852E-2</v>
      </c>
      <c r="F90" s="18">
        <f t="shared" si="2"/>
        <v>1.7118055555555556E-2</v>
      </c>
      <c r="G90" s="13" t="str">
        <f>VLOOKUP($A90,'PWR GP 2016-17 Groups'!$A$2:$B$206,2,0)</f>
        <v>E</v>
      </c>
      <c r="H90" s="13">
        <v>12</v>
      </c>
    </row>
    <row r="91" spans="1:8">
      <c r="A91" s="14" t="s">
        <v>246</v>
      </c>
      <c r="B91" s="19">
        <v>1.7222222222222222E-2</v>
      </c>
      <c r="F91" s="18">
        <f t="shared" si="2"/>
        <v>1.7222222222222222E-2</v>
      </c>
      <c r="G91" s="13" t="str">
        <f>VLOOKUP($A91,'PWR GP 2016-17 Groups'!$A$2:$B$206,2,0)</f>
        <v>G</v>
      </c>
      <c r="H91" s="13">
        <v>18</v>
      </c>
    </row>
    <row r="92" spans="1:8">
      <c r="A92" s="14" t="s">
        <v>337</v>
      </c>
      <c r="B92" s="19">
        <v>1.7314814814814814E-2</v>
      </c>
      <c r="E92" s="17">
        <v>1.7858796296296296E-2</v>
      </c>
      <c r="F92" s="18">
        <f t="shared" si="2"/>
        <v>1.7314814814814814E-2</v>
      </c>
      <c r="G92" s="13" t="str">
        <f>VLOOKUP($A92,'PWR GP 2016-17 Groups'!$A$2:$B$206,2,0)</f>
        <v>D</v>
      </c>
      <c r="H92" s="13">
        <v>3</v>
      </c>
    </row>
    <row r="93" spans="1:8">
      <c r="A93" s="14" t="s">
        <v>312</v>
      </c>
      <c r="C93" s="19">
        <v>1.8657407407407407E-2</v>
      </c>
      <c r="D93" s="19">
        <v>1.7349537037037038E-2</v>
      </c>
      <c r="E93" s="17">
        <v>1.9247685185185184E-2</v>
      </c>
      <c r="F93" s="18">
        <f t="shared" si="2"/>
        <v>1.7349537037037038E-2</v>
      </c>
      <c r="G93" s="13" t="str">
        <f>VLOOKUP($A93,'PWR GP 2016-17 Groups'!$A$2:$B$206,2,0)</f>
        <v>F</v>
      </c>
      <c r="H93" s="13">
        <v>9</v>
      </c>
    </row>
    <row r="94" spans="1:8">
      <c r="A94" s="14" t="s">
        <v>519</v>
      </c>
      <c r="D94" s="19">
        <v>2.0196759259259258E-2</v>
      </c>
      <c r="E94" s="17">
        <v>1.7395833333333336E-2</v>
      </c>
      <c r="F94" s="18">
        <f t="shared" si="2"/>
        <v>1.7395833333333336E-2</v>
      </c>
      <c r="G94" s="13" t="str">
        <f>VLOOKUP($A94,'PWR GP 2016-17 Groups'!$A$2:$B$206,2,0)</f>
        <v>E</v>
      </c>
      <c r="H94" s="13">
        <v>11</v>
      </c>
    </row>
    <row r="95" spans="1:8">
      <c r="A95" s="14" t="s">
        <v>243</v>
      </c>
      <c r="C95" s="19">
        <v>1.8935185185185183E-2</v>
      </c>
      <c r="D95" s="19">
        <v>1.7407407407407406E-2</v>
      </c>
      <c r="F95" s="18">
        <f t="shared" si="2"/>
        <v>1.7407407407407406E-2</v>
      </c>
      <c r="G95" s="13" t="str">
        <f>VLOOKUP($A95,'PWR GP 2016-17 Groups'!$A$2:$B$206,2,0)</f>
        <v>F</v>
      </c>
      <c r="H95" s="13">
        <v>8</v>
      </c>
    </row>
    <row r="96" spans="1:8">
      <c r="A96" s="14" t="s">
        <v>328</v>
      </c>
      <c r="B96" s="19">
        <v>1.8541666666666668E-2</v>
      </c>
      <c r="C96" s="19">
        <v>0.02</v>
      </c>
      <c r="D96" s="19">
        <v>1.7430555555555557E-2</v>
      </c>
      <c r="F96" s="18">
        <f t="shared" si="2"/>
        <v>1.7430555555555557E-2</v>
      </c>
      <c r="G96" s="13" t="str">
        <f>VLOOKUP($A96,'PWR GP 2016-17 Groups'!$A$2:$B$206,2,0)</f>
        <v>G</v>
      </c>
      <c r="H96" s="13">
        <v>16</v>
      </c>
    </row>
    <row r="97" spans="1:8">
      <c r="A97" s="14" t="s">
        <v>254</v>
      </c>
      <c r="B97" s="19">
        <v>1.9004629629629632E-2</v>
      </c>
      <c r="C97" s="19">
        <v>1.744212962962963E-2</v>
      </c>
      <c r="D97" s="19">
        <v>1.8240740740740741E-2</v>
      </c>
      <c r="E97" s="17">
        <v>1.7881944444444443E-2</v>
      </c>
      <c r="F97" s="18">
        <f t="shared" si="2"/>
        <v>1.744212962962963E-2</v>
      </c>
      <c r="G97" s="13" t="str">
        <f>VLOOKUP($A97,'PWR GP 2016-17 Groups'!$A$2:$B$206,2,0)</f>
        <v>F</v>
      </c>
      <c r="H97" s="13">
        <v>7</v>
      </c>
    </row>
    <row r="98" spans="1:8">
      <c r="A98" s="14" t="s">
        <v>186</v>
      </c>
      <c r="C98" s="19">
        <v>1.8055555555555557E-2</v>
      </c>
      <c r="D98" s="19">
        <v>1.7476851851851851E-2</v>
      </c>
      <c r="E98" s="17">
        <v>1.7673611111111109E-2</v>
      </c>
      <c r="F98" s="18">
        <f t="shared" si="2"/>
        <v>1.7476851851851851E-2</v>
      </c>
      <c r="G98" s="13" t="str">
        <f>VLOOKUP($A98,'PWR GP 2016-17 Groups'!$A$2:$B$206,2,0)</f>
        <v>F</v>
      </c>
      <c r="H98" s="13">
        <v>6</v>
      </c>
    </row>
    <row r="99" spans="1:8">
      <c r="A99" s="14" t="s">
        <v>347</v>
      </c>
      <c r="C99" s="19">
        <v>1.7476851851851851E-2</v>
      </c>
      <c r="F99" s="18">
        <f t="shared" si="2"/>
        <v>1.7476851851851851E-2</v>
      </c>
      <c r="G99" s="13" t="str">
        <f>VLOOKUP($A99,'PWR GP 2016-17 Groups'!$A$2:$B$206,2,0)</f>
        <v>E</v>
      </c>
      <c r="H99" s="13">
        <v>10</v>
      </c>
    </row>
    <row r="100" spans="1:8">
      <c r="A100" s="14" t="s">
        <v>352</v>
      </c>
      <c r="C100" s="19">
        <v>1.7488425925925925E-2</v>
      </c>
      <c r="F100" s="18">
        <f t="shared" ref="F100:F131" si="3">MIN(B100:E100)</f>
        <v>1.7488425925925925E-2</v>
      </c>
      <c r="G100" s="13" t="str">
        <f>VLOOKUP($A100,'PWR GP 2016-17 Groups'!$A$2:$B$206,2,0)</f>
        <v>E</v>
      </c>
      <c r="H100" s="13">
        <v>9</v>
      </c>
    </row>
    <row r="101" spans="1:8">
      <c r="A101" s="14" t="s">
        <v>255</v>
      </c>
      <c r="B101" s="19">
        <v>1.7511574074074072E-2</v>
      </c>
      <c r="C101" s="19">
        <v>1.8067129629629631E-2</v>
      </c>
      <c r="D101" s="19">
        <v>2.0590277777777777E-2</v>
      </c>
      <c r="E101" s="17">
        <v>1.8877314814814816E-2</v>
      </c>
      <c r="F101" s="18">
        <f t="shared" si="3"/>
        <v>1.7511574074074072E-2</v>
      </c>
      <c r="G101" s="13" t="e">
        <f>VLOOKUP($A101,'PWR GP 2016-17 Groups'!$A$2:$B$206,2,0)</f>
        <v>#N/A</v>
      </c>
    </row>
    <row r="102" spans="1:8">
      <c r="A102" s="14" t="s">
        <v>597</v>
      </c>
      <c r="C102" s="19">
        <v>1.8807870370370371E-2</v>
      </c>
      <c r="D102" s="19">
        <v>1.800925925925926E-2</v>
      </c>
      <c r="E102" s="17">
        <v>1.7546296296296296E-2</v>
      </c>
      <c r="F102" s="18">
        <f t="shared" si="3"/>
        <v>1.7546296296296296E-2</v>
      </c>
      <c r="G102" s="13" t="s">
        <v>111</v>
      </c>
      <c r="H102" s="13">
        <v>15</v>
      </c>
    </row>
    <row r="103" spans="1:8">
      <c r="A103" s="14" t="s">
        <v>329</v>
      </c>
      <c r="E103" s="17">
        <v>1.7638888888888888E-2</v>
      </c>
      <c r="F103" s="18">
        <f t="shared" si="3"/>
        <v>1.7638888888888888E-2</v>
      </c>
      <c r="G103" s="13" t="str">
        <f>VLOOKUP($A103,'PWR GP 2016-17 Groups'!$A$2:$B$206,2,0)</f>
        <v>G</v>
      </c>
      <c r="H103" s="13">
        <v>14</v>
      </c>
    </row>
    <row r="104" spans="1:8">
      <c r="A104" s="14" t="s">
        <v>261</v>
      </c>
      <c r="C104" s="19">
        <v>1.818287037037037E-2</v>
      </c>
      <c r="D104" s="19">
        <v>1.7789351851851851E-2</v>
      </c>
      <c r="E104" s="17">
        <v>1.8194444444444444E-2</v>
      </c>
      <c r="F104" s="18">
        <f t="shared" si="3"/>
        <v>1.7789351851851851E-2</v>
      </c>
      <c r="G104" s="13" t="str">
        <f>VLOOKUP($A104,'PWR GP 2016-17 Groups'!$A$2:$B$206,2,0)</f>
        <v>G</v>
      </c>
      <c r="H104" s="13">
        <v>13</v>
      </c>
    </row>
    <row r="105" spans="1:8">
      <c r="A105" s="14" t="s">
        <v>309</v>
      </c>
      <c r="B105" s="19">
        <v>1.7789351851851851E-2</v>
      </c>
      <c r="C105" s="19">
        <v>1.9652777777777779E-2</v>
      </c>
      <c r="D105" s="19">
        <v>1.8368055555555554E-2</v>
      </c>
      <c r="E105" s="17">
        <v>1.8310185185185186E-2</v>
      </c>
      <c r="F105" s="18">
        <f t="shared" si="3"/>
        <v>1.7789351851851851E-2</v>
      </c>
      <c r="G105" s="13" t="str">
        <f>VLOOKUP($A105,'PWR GP 2016-17 Groups'!$A$2:$B$206,2,0)</f>
        <v>F</v>
      </c>
      <c r="H105" s="13">
        <v>5</v>
      </c>
    </row>
    <row r="106" spans="1:8">
      <c r="A106" s="14" t="s">
        <v>317</v>
      </c>
      <c r="B106" s="19">
        <v>2.0208333333333335E-2</v>
      </c>
      <c r="C106" s="19">
        <v>1.9814814814814816E-2</v>
      </c>
      <c r="D106" s="19">
        <v>1.8206018518518517E-2</v>
      </c>
      <c r="E106" s="17">
        <v>1.7789351851851851E-2</v>
      </c>
      <c r="F106" s="18">
        <f t="shared" si="3"/>
        <v>1.7789351851851851E-2</v>
      </c>
      <c r="G106" s="13" t="str">
        <f>VLOOKUP($A106,'PWR GP 2016-17 Groups'!$A$2:$B$206,2,0)</f>
        <v>H</v>
      </c>
      <c r="H106" s="13">
        <v>20</v>
      </c>
    </row>
    <row r="107" spans="1:8">
      <c r="A107" s="14" t="s">
        <v>248</v>
      </c>
      <c r="C107" s="19">
        <v>1.9849537037037037E-2</v>
      </c>
      <c r="D107" s="19">
        <v>1.7824074074074076E-2</v>
      </c>
      <c r="F107" s="18">
        <f t="shared" si="3"/>
        <v>1.7824074074074076E-2</v>
      </c>
      <c r="G107" s="13" t="str">
        <f>VLOOKUP($A107,'PWR GP 2016-17 Groups'!$A$2:$B$206,2,0)</f>
        <v>G</v>
      </c>
      <c r="H107" s="13">
        <v>12</v>
      </c>
    </row>
    <row r="108" spans="1:8">
      <c r="A108" s="14" t="s">
        <v>206</v>
      </c>
      <c r="B108" s="19">
        <v>1.7939814814814815E-2</v>
      </c>
      <c r="C108" s="19">
        <v>1.7928240740740741E-2</v>
      </c>
      <c r="D108" s="19">
        <v>1.9120370370370371E-2</v>
      </c>
      <c r="E108" s="17">
        <v>1.7835648148148149E-2</v>
      </c>
      <c r="F108" s="18">
        <f t="shared" si="3"/>
        <v>1.7835648148148149E-2</v>
      </c>
      <c r="G108" s="13" t="str">
        <f>VLOOKUP($A108,'PWR GP 2016-17 Groups'!$A$2:$B$206,2,0)</f>
        <v>D</v>
      </c>
      <c r="H108" s="13">
        <v>2</v>
      </c>
    </row>
    <row r="109" spans="1:8">
      <c r="A109" s="14" t="s">
        <v>119</v>
      </c>
      <c r="B109" s="19">
        <v>1.7928240740740741E-2</v>
      </c>
      <c r="C109" s="19">
        <v>1.7916666666666668E-2</v>
      </c>
      <c r="D109" s="19">
        <v>1.9131944444444444E-2</v>
      </c>
      <c r="E109" s="17">
        <v>1.7835648148148149E-2</v>
      </c>
      <c r="F109" s="18">
        <f t="shared" si="3"/>
        <v>1.7835648148148149E-2</v>
      </c>
      <c r="G109" s="13" t="str">
        <f>VLOOKUP($A109,'PWR GP 2016-17 Groups'!$A$2:$B$206,2,0)</f>
        <v>F</v>
      </c>
      <c r="H109" s="13">
        <v>4</v>
      </c>
    </row>
    <row r="110" spans="1:8">
      <c r="A110" s="14" t="s">
        <v>304</v>
      </c>
      <c r="D110" s="19">
        <v>1.7893518518518517E-2</v>
      </c>
      <c r="F110" s="18">
        <f t="shared" si="3"/>
        <v>1.7893518518518517E-2</v>
      </c>
      <c r="G110" s="13" t="str">
        <f>VLOOKUP($A110,'PWR GP 2016-17 Groups'!$A$2:$B$206,2,0)</f>
        <v>H</v>
      </c>
      <c r="H110" s="13">
        <v>18</v>
      </c>
    </row>
    <row r="111" spans="1:8">
      <c r="A111" s="14" t="s">
        <v>285</v>
      </c>
      <c r="B111" s="19">
        <v>1.8877314814814816E-2</v>
      </c>
      <c r="C111" s="19">
        <v>2.8298611111111111E-2</v>
      </c>
      <c r="D111" s="19">
        <v>1.7939814814814815E-2</v>
      </c>
      <c r="E111" s="17">
        <v>2.0277777777777777E-2</v>
      </c>
      <c r="F111" s="18">
        <f t="shared" si="3"/>
        <v>1.7939814814814815E-2</v>
      </c>
      <c r="G111" s="13" t="str">
        <f>VLOOKUP($A111,'PWR GP 2016-17 Groups'!$A$2:$B$206,2,0)</f>
        <v>H</v>
      </c>
      <c r="H111" s="13">
        <v>16</v>
      </c>
    </row>
    <row r="112" spans="1:8">
      <c r="A112" s="14" t="s">
        <v>250</v>
      </c>
      <c r="B112" s="19">
        <v>1.8692129629629631E-2</v>
      </c>
      <c r="C112" s="19">
        <v>2.2349537037037032E-2</v>
      </c>
      <c r="D112" s="19">
        <v>1.7962962962962962E-2</v>
      </c>
      <c r="E112" s="17">
        <v>1.9409722222222221E-2</v>
      </c>
      <c r="F112" s="18">
        <f t="shared" si="3"/>
        <v>1.7962962962962962E-2</v>
      </c>
      <c r="G112" s="13" t="str">
        <f>VLOOKUP($A112,'PWR GP 2016-17 Groups'!$A$2:$B$206,2,0)</f>
        <v>G</v>
      </c>
      <c r="H112" s="13">
        <v>11</v>
      </c>
    </row>
    <row r="113" spans="1:8">
      <c r="A113" s="14" t="s">
        <v>308</v>
      </c>
      <c r="B113" s="19">
        <v>1.923611111111111E-2</v>
      </c>
      <c r="D113" s="19">
        <v>1.9861111111111111E-2</v>
      </c>
      <c r="E113" s="17">
        <v>1.7997685185185186E-2</v>
      </c>
      <c r="F113" s="18">
        <f t="shared" si="3"/>
        <v>1.7997685185185186E-2</v>
      </c>
      <c r="G113" s="13" t="str">
        <f>VLOOKUP($A113,'PWR GP 2016-17 Groups'!$A$2:$B$206,2,0)</f>
        <v>G</v>
      </c>
      <c r="H113" s="13">
        <v>10</v>
      </c>
    </row>
    <row r="114" spans="1:8">
      <c r="A114" s="14" t="s">
        <v>287</v>
      </c>
      <c r="C114" s="19">
        <v>1.8067129629629631E-2</v>
      </c>
      <c r="F114" s="18">
        <f t="shared" si="3"/>
        <v>1.8067129629629631E-2</v>
      </c>
      <c r="G114" s="13" t="e">
        <f>VLOOKUP($A114,'PWR GP 2016-17 Groups'!$A$2:$B$206,2,0)</f>
        <v>#N/A</v>
      </c>
    </row>
    <row r="115" spans="1:8">
      <c r="A115" s="14" t="s">
        <v>166</v>
      </c>
      <c r="B115" s="19">
        <v>1.8101851851851852E-2</v>
      </c>
      <c r="F115" s="18">
        <f t="shared" si="3"/>
        <v>1.8101851851851852E-2</v>
      </c>
      <c r="G115" s="13" t="str">
        <f>VLOOKUP($A115,'PWR GP 2016-17 Groups'!$A$2:$B$206,2,0)</f>
        <v>G</v>
      </c>
      <c r="H115" s="13">
        <v>9</v>
      </c>
    </row>
    <row r="116" spans="1:8">
      <c r="A116" s="14" t="s">
        <v>299</v>
      </c>
      <c r="C116" s="19">
        <v>1.8206018518518517E-2</v>
      </c>
      <c r="D116" s="19">
        <v>1.8379629629629628E-2</v>
      </c>
      <c r="F116" s="18">
        <f t="shared" si="3"/>
        <v>1.8206018518518517E-2</v>
      </c>
      <c r="G116" s="13" t="str">
        <f>VLOOKUP($A116,'PWR GP 2016-17 Groups'!$A$2:$B$206,2,0)</f>
        <v>G</v>
      </c>
      <c r="H116" s="13">
        <v>8</v>
      </c>
    </row>
    <row r="117" spans="1:8">
      <c r="A117" s="14" t="s">
        <v>267</v>
      </c>
      <c r="B117" s="19">
        <v>1.8252314814814815E-2</v>
      </c>
      <c r="F117" s="18">
        <f t="shared" si="3"/>
        <v>1.8252314814814815E-2</v>
      </c>
      <c r="G117" s="13" t="str">
        <f>VLOOKUP($A117,'PWR GP 2016-17 Groups'!$A$2:$B$206,2,0)</f>
        <v>C</v>
      </c>
      <c r="H117" s="13">
        <v>4</v>
      </c>
    </row>
    <row r="118" spans="1:8">
      <c r="A118" s="14" t="s">
        <v>169</v>
      </c>
      <c r="B118" s="19">
        <v>1.9791666666666666E-2</v>
      </c>
      <c r="C118" s="19">
        <v>1.8263888888888889E-2</v>
      </c>
      <c r="E118" s="17">
        <v>2.0879629629629626E-2</v>
      </c>
      <c r="F118" s="18">
        <f t="shared" si="3"/>
        <v>1.8263888888888889E-2</v>
      </c>
      <c r="G118" s="13" t="str">
        <f>VLOOKUP($A118,'PWR GP 2016-17 Groups'!$A$2:$B$206,2,0)</f>
        <v>G</v>
      </c>
      <c r="H118" s="13">
        <v>7</v>
      </c>
    </row>
    <row r="119" spans="1:8">
      <c r="A119" s="14" t="s">
        <v>126</v>
      </c>
      <c r="B119" s="19">
        <v>2.2754629629629628E-2</v>
      </c>
      <c r="C119" s="19">
        <v>2.0925925925925928E-2</v>
      </c>
      <c r="D119" s="19">
        <v>1.9363425925925926E-2</v>
      </c>
      <c r="E119" s="17">
        <v>1.8275462962962962E-2</v>
      </c>
      <c r="F119" s="18">
        <f t="shared" si="3"/>
        <v>1.8275462962962962E-2</v>
      </c>
      <c r="G119" s="13" t="str">
        <f>VLOOKUP($A119,'PWR GP 2016-17 Groups'!$A$2:$B$206,2,0)</f>
        <v>H</v>
      </c>
      <c r="H119" s="13">
        <v>15</v>
      </c>
    </row>
    <row r="120" spans="1:8">
      <c r="A120" s="14" t="s">
        <v>291</v>
      </c>
      <c r="C120" s="19">
        <v>1.834490740740741E-2</v>
      </c>
      <c r="F120" s="18">
        <f t="shared" si="3"/>
        <v>1.834490740740741E-2</v>
      </c>
      <c r="G120" s="13" t="str">
        <f>VLOOKUP($A120,'PWR GP 2016-17 Groups'!$A$2:$B$206,2,0)</f>
        <v>D</v>
      </c>
      <c r="H120" s="13">
        <v>1</v>
      </c>
    </row>
    <row r="121" spans="1:8">
      <c r="A121" s="14" t="s">
        <v>229</v>
      </c>
      <c r="B121" s="19">
        <v>1.8530092592592595E-2</v>
      </c>
      <c r="C121" s="19">
        <v>2.2326388888888885E-2</v>
      </c>
      <c r="D121" s="19">
        <v>1.8379629629629628E-2</v>
      </c>
      <c r="E121" s="17">
        <v>1.9247685185185184E-2</v>
      </c>
      <c r="F121" s="18">
        <f t="shared" si="3"/>
        <v>1.8379629629629628E-2</v>
      </c>
      <c r="G121" s="13" t="str">
        <f>VLOOKUP($A121,'PWR GP 2016-17 Groups'!$A$2:$B$206,2,0)</f>
        <v>I</v>
      </c>
      <c r="H121" s="13">
        <v>20</v>
      </c>
    </row>
    <row r="122" spans="1:8">
      <c r="A122" s="14" t="s">
        <v>204</v>
      </c>
      <c r="E122" s="17">
        <v>1.8449074074074073E-2</v>
      </c>
      <c r="F122" s="18">
        <f t="shared" si="3"/>
        <v>1.8449074074074073E-2</v>
      </c>
      <c r="G122" s="13" t="str">
        <f>VLOOKUP($A122,'PWR GP 2016-17 Groups'!$A$2:$B$206,2,0)</f>
        <v>G</v>
      </c>
      <c r="H122" s="13">
        <v>6</v>
      </c>
    </row>
    <row r="123" spans="1:8">
      <c r="A123" s="14" t="s">
        <v>120</v>
      </c>
      <c r="B123" s="19">
        <v>1.8518518518518521E-2</v>
      </c>
      <c r="D123" s="19">
        <v>1.8483796296296297E-2</v>
      </c>
      <c r="E123" s="17">
        <v>1.9432870370370371E-2</v>
      </c>
      <c r="F123" s="18">
        <f t="shared" si="3"/>
        <v>1.8483796296296297E-2</v>
      </c>
      <c r="G123" s="13" t="str">
        <f>VLOOKUP($A123,'PWR GP 2016-17 Groups'!$A$2:$B$206,2,0)</f>
        <v>F</v>
      </c>
      <c r="H123" s="13">
        <v>3</v>
      </c>
    </row>
    <row r="124" spans="1:8">
      <c r="A124" s="14" t="s">
        <v>241</v>
      </c>
      <c r="D124" s="19">
        <v>1.8530092592592595E-2</v>
      </c>
      <c r="F124" s="18">
        <f t="shared" si="3"/>
        <v>1.8530092592592595E-2</v>
      </c>
      <c r="G124" s="13" t="e">
        <f>VLOOKUP($A124,'PWR GP 2016-17 Groups'!$A$2:$B$206,2,0)</f>
        <v>#N/A</v>
      </c>
    </row>
    <row r="125" spans="1:8">
      <c r="A125" s="14" t="s">
        <v>321</v>
      </c>
      <c r="D125" s="19">
        <v>1.8530092592592595E-2</v>
      </c>
      <c r="F125" s="18">
        <f t="shared" si="3"/>
        <v>1.8530092592592595E-2</v>
      </c>
      <c r="G125" s="13" t="str">
        <f>VLOOKUP($A125,'PWR GP 2016-17 Groups'!$A$2:$B$206,2,0)</f>
        <v>G</v>
      </c>
      <c r="H125" s="13">
        <v>5</v>
      </c>
    </row>
    <row r="126" spans="1:8">
      <c r="A126" s="14" t="s">
        <v>205</v>
      </c>
      <c r="B126" s="19">
        <v>1.8541666666666668E-2</v>
      </c>
      <c r="C126" s="19">
        <v>1.9895833333333331E-2</v>
      </c>
      <c r="D126" s="19">
        <v>1.9131944444444444E-2</v>
      </c>
      <c r="E126" s="17">
        <v>2.0254629629629629E-2</v>
      </c>
      <c r="F126" s="18">
        <f t="shared" si="3"/>
        <v>1.8541666666666668E-2</v>
      </c>
      <c r="G126" s="13" t="str">
        <f>VLOOKUP($A126,'PWR GP 2016-17 Groups'!$A$2:$B$206,2,0)</f>
        <v>H</v>
      </c>
      <c r="H126" s="13">
        <v>14</v>
      </c>
    </row>
    <row r="127" spans="1:8">
      <c r="A127" s="14" t="s">
        <v>123</v>
      </c>
      <c r="B127" s="19">
        <v>1.8668981481481481E-2</v>
      </c>
      <c r="F127" s="18">
        <f t="shared" si="3"/>
        <v>1.8668981481481481E-2</v>
      </c>
      <c r="G127" s="13" t="str">
        <f>VLOOKUP($A127,'PWR GP 2016-17 Groups'!$A$2:$B$206,2,0)</f>
        <v>H</v>
      </c>
      <c r="H127" s="13">
        <v>13</v>
      </c>
    </row>
    <row r="128" spans="1:8">
      <c r="A128" s="14" t="s">
        <v>284</v>
      </c>
      <c r="B128" s="19">
        <v>1.8668981481481481E-2</v>
      </c>
      <c r="D128" s="19">
        <v>2.3993055555555556E-2</v>
      </c>
      <c r="F128" s="18">
        <f t="shared" si="3"/>
        <v>1.8668981481481481E-2</v>
      </c>
      <c r="G128" s="13" t="str">
        <f>VLOOKUP($A128,'PWR GP 2016-17 Groups'!$A$2:$B$206,2,0)</f>
        <v>I</v>
      </c>
      <c r="H128" s="13">
        <v>18</v>
      </c>
    </row>
    <row r="129" spans="1:8">
      <c r="A129" s="14" t="s">
        <v>242</v>
      </c>
      <c r="C129" s="19">
        <v>1.9143518518518518E-2</v>
      </c>
      <c r="D129" s="19">
        <v>1.8703703703703705E-2</v>
      </c>
      <c r="F129" s="18">
        <f t="shared" si="3"/>
        <v>1.8703703703703705E-2</v>
      </c>
      <c r="G129" s="13" t="e">
        <f>VLOOKUP($A129,'PWR GP 2016-17 Groups'!$A$2:$B$206,2,0)</f>
        <v>#N/A</v>
      </c>
    </row>
    <row r="130" spans="1:8">
      <c r="A130" s="14" t="s">
        <v>185</v>
      </c>
      <c r="C130" s="19">
        <v>1.8726851851851852E-2</v>
      </c>
      <c r="F130" s="18">
        <f t="shared" si="3"/>
        <v>1.8726851851851852E-2</v>
      </c>
      <c r="G130" s="13" t="str">
        <f>VLOOKUP($A130,'PWR GP 2016-17 Groups'!$A$2:$B$206,2,0)</f>
        <v>H</v>
      </c>
      <c r="H130" s="13">
        <v>12</v>
      </c>
    </row>
    <row r="131" spans="1:8">
      <c r="A131" s="14" t="s">
        <v>294</v>
      </c>
      <c r="B131" s="19">
        <v>2.56712962962963E-2</v>
      </c>
      <c r="D131" s="19">
        <v>1.8761574074074073E-2</v>
      </c>
      <c r="E131" s="17">
        <v>2.2037037037037036E-2</v>
      </c>
      <c r="F131" s="18">
        <f t="shared" si="3"/>
        <v>1.8761574074074073E-2</v>
      </c>
      <c r="G131" s="13" t="str">
        <f>VLOOKUP($A131,'PWR GP 2016-17 Groups'!$A$2:$B$206,2,0)</f>
        <v>H</v>
      </c>
      <c r="H131" s="13">
        <v>11</v>
      </c>
    </row>
    <row r="132" spans="1:8">
      <c r="A132" s="14" t="s">
        <v>167</v>
      </c>
      <c r="B132" s="19">
        <v>1.894675925925926E-2</v>
      </c>
      <c r="D132" s="19">
        <v>1.8993055555555558E-2</v>
      </c>
      <c r="E132" s="17">
        <v>1.8981481481481481E-2</v>
      </c>
      <c r="F132" s="18">
        <f t="shared" ref="F132:F163" si="4">MIN(B132:E132)</f>
        <v>1.894675925925926E-2</v>
      </c>
      <c r="G132" s="13" t="str">
        <f>VLOOKUP($A132,'PWR GP 2016-17 Groups'!$A$2:$B$206,2,0)</f>
        <v>H</v>
      </c>
      <c r="H132" s="13">
        <v>10</v>
      </c>
    </row>
    <row r="133" spans="1:8">
      <c r="A133" s="14" t="s">
        <v>232</v>
      </c>
      <c r="B133" s="19">
        <v>1.9988425925925927E-2</v>
      </c>
      <c r="C133" s="19">
        <v>1.9004629629629632E-2</v>
      </c>
      <c r="F133" s="18">
        <f t="shared" si="4"/>
        <v>1.9004629629629632E-2</v>
      </c>
      <c r="G133" s="13" t="str">
        <f>VLOOKUP($A133,'PWR GP 2016-17 Groups'!$A$2:$B$206,2,0)</f>
        <v>F</v>
      </c>
      <c r="H133" s="13">
        <v>2</v>
      </c>
    </row>
    <row r="134" spans="1:8">
      <c r="A134" s="14" t="s">
        <v>311</v>
      </c>
      <c r="B134" s="19">
        <v>2.4907407407407406E-2</v>
      </c>
      <c r="C134" s="19">
        <v>1.9050925925925926E-2</v>
      </c>
      <c r="F134" s="18">
        <f t="shared" si="4"/>
        <v>1.9050925925925926E-2</v>
      </c>
      <c r="G134" s="13" t="str">
        <f>VLOOKUP($A134,'PWR GP 2016-17 Groups'!$A$2:$B$206,2,0)</f>
        <v>H</v>
      </c>
      <c r="H134" s="13">
        <v>9</v>
      </c>
    </row>
    <row r="135" spans="1:8">
      <c r="A135" s="14" t="s">
        <v>168</v>
      </c>
      <c r="B135" s="19">
        <v>1.9282407407407408E-2</v>
      </c>
      <c r="F135" s="18">
        <f t="shared" si="4"/>
        <v>1.9282407407407408E-2</v>
      </c>
      <c r="G135" s="13" t="str">
        <f>VLOOKUP($A135,'PWR GP 2016-17 Groups'!$A$2:$B$206,2,0)</f>
        <v>I</v>
      </c>
      <c r="H135" s="13">
        <v>16</v>
      </c>
    </row>
    <row r="136" spans="1:8">
      <c r="A136" s="14" t="s">
        <v>516</v>
      </c>
      <c r="C136" s="19">
        <v>2.5046296296296299E-2</v>
      </c>
      <c r="D136" s="19">
        <v>1.9386574074074073E-2</v>
      </c>
      <c r="F136" s="18">
        <f t="shared" si="4"/>
        <v>1.9386574074074073E-2</v>
      </c>
      <c r="G136" s="13" t="str">
        <f>VLOOKUP($A136,'PWR GP 2016-17 Groups'!$A$2:$B$206,2,0)</f>
        <v>H</v>
      </c>
      <c r="H136" s="13">
        <v>8</v>
      </c>
    </row>
    <row r="137" spans="1:8">
      <c r="A137" s="14" t="s">
        <v>233</v>
      </c>
      <c r="B137" s="19">
        <v>2.2141203703703705E-2</v>
      </c>
      <c r="C137" s="19">
        <v>2.1319444444444443E-2</v>
      </c>
      <c r="D137" s="19">
        <v>1.9641203703703706E-2</v>
      </c>
      <c r="E137" s="17">
        <v>2.162037037037037E-2</v>
      </c>
      <c r="F137" s="18">
        <f t="shared" si="4"/>
        <v>1.9641203703703706E-2</v>
      </c>
      <c r="G137" s="13" t="str">
        <f>VLOOKUP($A137,'PWR GP 2016-17 Groups'!$A$2:$B$206,2,0)</f>
        <v>G</v>
      </c>
      <c r="H137" s="13">
        <v>4</v>
      </c>
    </row>
    <row r="138" spans="1:8">
      <c r="A138" s="14" t="s">
        <v>124</v>
      </c>
      <c r="C138" s="19">
        <v>2.0011574074074074E-2</v>
      </c>
      <c r="E138" s="17">
        <v>1.9652777777777779E-2</v>
      </c>
      <c r="F138" s="18">
        <f t="shared" si="4"/>
        <v>1.9652777777777779E-2</v>
      </c>
      <c r="G138" s="13" t="str">
        <f>VLOOKUP($A138,'PWR GP 2016-17 Groups'!$A$2:$B$206,2,0)</f>
        <v>H</v>
      </c>
      <c r="H138" s="13">
        <v>7</v>
      </c>
    </row>
    <row r="139" spans="1:8">
      <c r="A139" s="14" t="s">
        <v>262</v>
      </c>
      <c r="B139" s="19">
        <v>1.9710648148148147E-2</v>
      </c>
      <c r="C139" s="19">
        <v>2.2314814814814815E-2</v>
      </c>
      <c r="D139" s="19">
        <v>2.0949074074074075E-2</v>
      </c>
      <c r="E139" s="17">
        <v>2.1087962962962961E-2</v>
      </c>
      <c r="F139" s="18">
        <f t="shared" si="4"/>
        <v>1.9710648148148147E-2</v>
      </c>
      <c r="G139" s="13" t="str">
        <f>VLOOKUP($A139,'PWR GP 2016-17 Groups'!$A$2:$B$206,2,0)</f>
        <v>I</v>
      </c>
      <c r="H139" s="13">
        <v>15</v>
      </c>
    </row>
    <row r="140" spans="1:8">
      <c r="A140" s="14" t="s">
        <v>314</v>
      </c>
      <c r="E140" s="17">
        <v>1.9722222222222221E-2</v>
      </c>
      <c r="F140" s="18">
        <f t="shared" si="4"/>
        <v>1.9722222222222221E-2</v>
      </c>
      <c r="G140" s="13" t="e">
        <f>VLOOKUP($A140,'PWR GP 2016-17 Groups'!$A$2:$B$206,2,0)</f>
        <v>#N/A</v>
      </c>
    </row>
    <row r="141" spans="1:8">
      <c r="A141" s="14" t="s">
        <v>197</v>
      </c>
      <c r="C141" s="19">
        <v>1.982638888888889E-2</v>
      </c>
      <c r="F141" s="18">
        <f t="shared" si="4"/>
        <v>1.982638888888889E-2</v>
      </c>
      <c r="G141" s="13" t="str">
        <f>VLOOKUP($A141,'PWR GP 2016-17 Groups'!$A$2:$B$206,2,0)</f>
        <v>I</v>
      </c>
      <c r="H141" s="13">
        <v>14</v>
      </c>
    </row>
    <row r="142" spans="1:8">
      <c r="A142" s="14" t="s">
        <v>259</v>
      </c>
      <c r="E142" s="17">
        <v>1.9861111111111111E-2</v>
      </c>
      <c r="F142" s="18">
        <f t="shared" si="4"/>
        <v>1.9861111111111111E-2</v>
      </c>
      <c r="G142" s="13" t="str">
        <f>VLOOKUP($A142,'PWR GP 2016-17 Groups'!$A$2:$B$206,2,0)</f>
        <v>H</v>
      </c>
      <c r="H142" s="13">
        <v>6</v>
      </c>
    </row>
    <row r="143" spans="1:8">
      <c r="A143" s="14" t="s">
        <v>270</v>
      </c>
      <c r="B143" s="19">
        <v>2.0057870370370368E-2</v>
      </c>
      <c r="C143" s="19">
        <v>2.0069444444444442E-2</v>
      </c>
      <c r="D143" s="19">
        <v>1.9872685185185184E-2</v>
      </c>
      <c r="E143" s="17">
        <v>2.0162037037037037E-2</v>
      </c>
      <c r="F143" s="18">
        <f t="shared" si="4"/>
        <v>1.9872685185185184E-2</v>
      </c>
      <c r="G143" s="13" t="str">
        <f>VLOOKUP($A143,'PWR GP 2016-17 Groups'!$A$2:$B$206,2,0)</f>
        <v>I</v>
      </c>
      <c r="H143" s="13">
        <v>13</v>
      </c>
    </row>
    <row r="144" spans="1:8">
      <c r="A144" s="14" t="s">
        <v>307</v>
      </c>
      <c r="B144" s="19">
        <v>2.2870370370370371E-2</v>
      </c>
      <c r="E144" s="17">
        <v>1.9884259259259258E-2</v>
      </c>
      <c r="F144" s="18">
        <f t="shared" si="4"/>
        <v>1.9884259259259258E-2</v>
      </c>
      <c r="G144" s="13" t="str">
        <f>VLOOKUP($A144,'PWR GP 2016-17 Groups'!$A$2:$B$206,2,0)</f>
        <v>I</v>
      </c>
      <c r="H144" s="13">
        <v>12</v>
      </c>
    </row>
    <row r="145" spans="1:8">
      <c r="A145" s="14" t="s">
        <v>228</v>
      </c>
      <c r="B145" s="19">
        <v>1.9918981481481482E-2</v>
      </c>
      <c r="D145" s="19">
        <v>2.0358796296296295E-2</v>
      </c>
      <c r="F145" s="18">
        <f t="shared" si="4"/>
        <v>1.9918981481481482E-2</v>
      </c>
      <c r="G145" s="13" t="str">
        <f>VLOOKUP($A145,'PWR GP 2016-17 Groups'!$A$2:$B$206,2,0)</f>
        <v>H</v>
      </c>
      <c r="H145" s="13">
        <v>5</v>
      </c>
    </row>
    <row r="146" spans="1:8">
      <c r="A146" s="14" t="s">
        <v>200</v>
      </c>
      <c r="E146" s="17">
        <v>1.9930555555555556E-2</v>
      </c>
      <c r="F146" s="18">
        <f t="shared" si="4"/>
        <v>1.9930555555555556E-2</v>
      </c>
      <c r="G146" s="13" t="str">
        <f>VLOOKUP($A146,'PWR GP 2016-17 Groups'!$A$2:$B$206,2,0)</f>
        <v>I</v>
      </c>
      <c r="H146" s="13">
        <v>11</v>
      </c>
    </row>
    <row r="147" spans="1:8">
      <c r="A147" s="14" t="s">
        <v>249</v>
      </c>
      <c r="B147" s="19">
        <v>2.0590277777777777E-2</v>
      </c>
      <c r="C147" s="19">
        <v>2.0277777777777777E-2</v>
      </c>
      <c r="D147" s="19">
        <v>2.1493055555555557E-2</v>
      </c>
      <c r="E147" s="17">
        <v>2.0023148148148148E-2</v>
      </c>
      <c r="F147" s="18">
        <f t="shared" si="4"/>
        <v>2.0023148148148148E-2</v>
      </c>
      <c r="G147" s="13" t="e">
        <f>VLOOKUP($A147,'PWR GP 2016-17 Groups'!$A$2:$B$206,2,0)</f>
        <v>#N/A</v>
      </c>
    </row>
    <row r="148" spans="1:8">
      <c r="A148" s="14" t="s">
        <v>236</v>
      </c>
      <c r="B148" s="19">
        <v>2.0069444444444442E-2</v>
      </c>
      <c r="F148" s="18">
        <f t="shared" si="4"/>
        <v>2.0069444444444442E-2</v>
      </c>
      <c r="G148" s="13" t="str">
        <f>VLOOKUP($A148,'PWR GP 2016-17 Groups'!$A$2:$B$206,2,0)</f>
        <v>I</v>
      </c>
      <c r="H148" s="13">
        <v>10</v>
      </c>
    </row>
    <row r="149" spans="1:8">
      <c r="A149" s="14" t="s">
        <v>355</v>
      </c>
      <c r="B149" s="19">
        <v>2.0185185185185184E-2</v>
      </c>
      <c r="C149" s="19">
        <v>2.7372685185185184E-2</v>
      </c>
      <c r="F149" s="18">
        <f t="shared" si="4"/>
        <v>2.0185185185185184E-2</v>
      </c>
      <c r="G149" s="13" t="str">
        <f>VLOOKUP($A149,'PWR GP 2016-17 Groups'!$A$2:$B$206,2,0)</f>
        <v>H</v>
      </c>
      <c r="H149" s="13">
        <v>4</v>
      </c>
    </row>
    <row r="150" spans="1:8">
      <c r="A150" s="14" t="s">
        <v>238</v>
      </c>
      <c r="B150" s="19">
        <v>2.2326388888888885E-2</v>
      </c>
      <c r="C150" s="19">
        <v>2.0208333333333335E-2</v>
      </c>
      <c r="F150" s="18">
        <f t="shared" si="4"/>
        <v>2.0208333333333335E-2</v>
      </c>
      <c r="G150" s="13" t="str">
        <f>VLOOKUP($A150,'PWR GP 2016-17 Groups'!$A$2:$B$206,2,0)</f>
        <v>G</v>
      </c>
      <c r="H150" s="13">
        <v>3</v>
      </c>
    </row>
    <row r="151" spans="1:8">
      <c r="A151" s="14" t="s">
        <v>180</v>
      </c>
      <c r="C151" s="19">
        <v>2.5370370370370366E-2</v>
      </c>
      <c r="D151" s="19">
        <v>2.0231481481481482E-2</v>
      </c>
      <c r="F151" s="18">
        <f t="shared" si="4"/>
        <v>2.0231481481481482E-2</v>
      </c>
      <c r="G151" s="13" t="str">
        <f>VLOOKUP($A151,'PWR GP 2016-17 Groups'!$A$2:$B$206,2,0)</f>
        <v>H</v>
      </c>
      <c r="H151" s="13">
        <v>3</v>
      </c>
    </row>
    <row r="152" spans="1:8">
      <c r="A152" s="14" t="s">
        <v>122</v>
      </c>
      <c r="D152" s="19">
        <v>2.0937499999999998E-2</v>
      </c>
      <c r="E152" s="17">
        <v>2.0254629629629629E-2</v>
      </c>
      <c r="F152" s="18">
        <f t="shared" si="4"/>
        <v>2.0254629629629629E-2</v>
      </c>
      <c r="G152" s="13" t="str">
        <f>VLOOKUP($A152,'PWR GP 2016-17 Groups'!$A$2:$B$206,2,0)</f>
        <v>I</v>
      </c>
      <c r="H152" s="13">
        <v>9</v>
      </c>
    </row>
    <row r="153" spans="1:8">
      <c r="A153" s="14" t="s">
        <v>278</v>
      </c>
      <c r="C153" s="19">
        <v>2.0347222222222221E-2</v>
      </c>
      <c r="D153" s="19">
        <v>2.0833333333333332E-2</v>
      </c>
      <c r="F153" s="18">
        <f t="shared" si="4"/>
        <v>2.0347222222222221E-2</v>
      </c>
      <c r="G153" s="13" t="e">
        <f>VLOOKUP($A153,'PWR GP 2016-17 Groups'!$A$2:$B$206,2,0)</f>
        <v>#N/A</v>
      </c>
    </row>
    <row r="154" spans="1:8">
      <c r="A154" s="14" t="s">
        <v>318</v>
      </c>
      <c r="C154" s="19">
        <v>2.0428240740740743E-2</v>
      </c>
      <c r="F154" s="18">
        <f t="shared" si="4"/>
        <v>2.0428240740740743E-2</v>
      </c>
      <c r="G154" s="13" t="e">
        <f>VLOOKUP($A154,'PWR GP 2016-17 Groups'!$A$2:$B$206,2,0)</f>
        <v>#N/A</v>
      </c>
    </row>
    <row r="155" spans="1:8">
      <c r="A155" s="14" t="s">
        <v>226</v>
      </c>
      <c r="B155" s="19">
        <v>2.101851851851852E-2</v>
      </c>
      <c r="C155" s="19">
        <v>2.8287037037037038E-2</v>
      </c>
      <c r="D155" s="19">
        <v>2.0486111111111111E-2</v>
      </c>
      <c r="F155" s="18">
        <f t="shared" si="4"/>
        <v>2.0486111111111111E-2</v>
      </c>
      <c r="G155" s="13" t="str">
        <f>VLOOKUP($A155,'PWR GP 2016-17 Groups'!$A$2:$B$206,2,0)</f>
        <v>I</v>
      </c>
      <c r="H155" s="13">
        <v>8</v>
      </c>
    </row>
    <row r="156" spans="1:8">
      <c r="A156" s="14" t="s">
        <v>306</v>
      </c>
      <c r="E156" s="17">
        <v>2.0555555555555556E-2</v>
      </c>
      <c r="F156" s="18">
        <f t="shared" si="4"/>
        <v>2.0555555555555556E-2</v>
      </c>
      <c r="G156" s="13" t="str">
        <f>VLOOKUP($A156,'PWR GP 2016-17 Groups'!$A$2:$B$206,2,0)</f>
        <v>I</v>
      </c>
      <c r="H156" s="13">
        <v>7</v>
      </c>
    </row>
    <row r="157" spans="1:8">
      <c r="A157" s="14" t="s">
        <v>170</v>
      </c>
      <c r="B157" s="19">
        <v>2.0601851851851854E-2</v>
      </c>
      <c r="F157" s="18">
        <f t="shared" si="4"/>
        <v>2.0601851851851854E-2</v>
      </c>
      <c r="G157" s="13" t="str">
        <f>VLOOKUP($A157,'PWR GP 2016-17 Groups'!$A$2:$B$206,2,0)</f>
        <v>I</v>
      </c>
      <c r="H157" s="13">
        <v>6</v>
      </c>
    </row>
    <row r="158" spans="1:8">
      <c r="A158" s="14" t="s">
        <v>324</v>
      </c>
      <c r="D158" s="19">
        <v>2.0625000000000001E-2</v>
      </c>
      <c r="F158" s="18">
        <f t="shared" si="4"/>
        <v>2.0625000000000001E-2</v>
      </c>
      <c r="G158" s="13" t="e">
        <f>VLOOKUP($A158,'PWR GP 2016-17 Groups'!$A$2:$B$206,2,0)</f>
        <v>#N/A</v>
      </c>
    </row>
    <row r="159" spans="1:8">
      <c r="A159" s="14" t="s">
        <v>325</v>
      </c>
      <c r="D159" s="19">
        <v>2.0729166666666667E-2</v>
      </c>
      <c r="F159" s="18">
        <f t="shared" si="4"/>
        <v>2.0729166666666667E-2</v>
      </c>
      <c r="G159" s="13" t="e">
        <f>VLOOKUP($A159,'PWR GP 2016-17 Groups'!$A$2:$B$206,2,0)</f>
        <v>#N/A</v>
      </c>
    </row>
    <row r="160" spans="1:8">
      <c r="A160" s="14" t="s">
        <v>288</v>
      </c>
      <c r="B160" s="19">
        <v>2.074074074074074E-2</v>
      </c>
      <c r="C160" s="19">
        <v>2.1736111111111112E-2</v>
      </c>
      <c r="D160" s="19">
        <v>2.0752314814814814E-2</v>
      </c>
      <c r="E160" s="17">
        <v>2.0983796296296296E-2</v>
      </c>
      <c r="F160" s="18">
        <f t="shared" si="4"/>
        <v>2.074074074074074E-2</v>
      </c>
      <c r="G160" s="13" t="e">
        <f>VLOOKUP($A160,'PWR GP 2016-17 Groups'!$A$2:$B$206,2,0)</f>
        <v>#N/A</v>
      </c>
    </row>
    <row r="161" spans="1:8">
      <c r="A161" s="14" t="s">
        <v>341</v>
      </c>
      <c r="B161" s="19">
        <v>2.0879629629629626E-2</v>
      </c>
      <c r="F161" s="18">
        <f t="shared" si="4"/>
        <v>2.0879629629629626E-2</v>
      </c>
      <c r="G161" s="13" t="str">
        <f>VLOOKUP($A161,'PWR GP 2016-17 Groups'!$A$2:$B$206,2,0)</f>
        <v>I</v>
      </c>
      <c r="H161" s="13">
        <v>5</v>
      </c>
    </row>
    <row r="162" spans="1:8">
      <c r="A162" s="14" t="s">
        <v>293</v>
      </c>
      <c r="B162" s="19">
        <v>2.1307870370370369E-2</v>
      </c>
      <c r="C162" s="19">
        <v>2.2581018518518518E-2</v>
      </c>
      <c r="D162" s="19">
        <v>2.1840277777777778E-2</v>
      </c>
      <c r="E162" s="17">
        <v>2.0995370370370373E-2</v>
      </c>
      <c r="F162" s="18">
        <f t="shared" si="4"/>
        <v>2.0995370370370373E-2</v>
      </c>
      <c r="G162" s="13" t="str">
        <f>VLOOKUP($A162,'PWR GP 2016-17 Groups'!$A$2:$B$206,2,0)</f>
        <v>J</v>
      </c>
      <c r="H162" s="13">
        <v>20</v>
      </c>
    </row>
    <row r="163" spans="1:8">
      <c r="A163" s="14" t="s">
        <v>340</v>
      </c>
      <c r="D163" s="19">
        <v>2.1006944444444443E-2</v>
      </c>
      <c r="F163" s="18">
        <f t="shared" si="4"/>
        <v>2.1006944444444443E-2</v>
      </c>
      <c r="G163" s="13" t="str">
        <f>VLOOKUP($A163,'PWR GP 2016-17 Groups'!$A$2:$B$206,2,0)</f>
        <v>J</v>
      </c>
      <c r="H163" s="13">
        <v>18</v>
      </c>
    </row>
    <row r="164" spans="1:8">
      <c r="A164" s="14" t="s">
        <v>225</v>
      </c>
      <c r="B164" s="19">
        <v>2.2280092592592591E-2</v>
      </c>
      <c r="C164" s="19">
        <v>2.1030092592592597E-2</v>
      </c>
      <c r="F164" s="18">
        <f t="shared" ref="F164:F195" si="5">MIN(B164:E164)</f>
        <v>2.1030092592592597E-2</v>
      </c>
      <c r="G164" s="13" t="e">
        <f>VLOOKUP($A164,'PWR GP 2016-17 Groups'!$A$2:$B$206,2,0)</f>
        <v>#N/A</v>
      </c>
    </row>
    <row r="165" spans="1:8">
      <c r="A165" s="14" t="s">
        <v>172</v>
      </c>
      <c r="B165" s="19">
        <v>2.1365740740740741E-2</v>
      </c>
      <c r="D165" s="19">
        <v>2.1053240740740744E-2</v>
      </c>
      <c r="F165" s="18">
        <f t="shared" si="5"/>
        <v>2.1053240740740744E-2</v>
      </c>
      <c r="G165" s="13" t="str">
        <f>VLOOKUP($A165,'PWR GP 2016-17 Groups'!$A$2:$B$206,2,0)</f>
        <v>I</v>
      </c>
      <c r="H165" s="13">
        <v>4</v>
      </c>
    </row>
    <row r="166" spans="1:8">
      <c r="A166" s="14" t="s">
        <v>171</v>
      </c>
      <c r="B166" s="19">
        <v>2.1157407407407406E-2</v>
      </c>
      <c r="D166" s="19">
        <v>2.1087962962962961E-2</v>
      </c>
      <c r="E166" s="17">
        <v>2.1238425925925924E-2</v>
      </c>
      <c r="F166" s="18">
        <f t="shared" si="5"/>
        <v>2.1087962962962961E-2</v>
      </c>
      <c r="G166" s="13" t="str">
        <f>VLOOKUP($A166,'PWR GP 2016-17 Groups'!$A$2:$B$206,2,0)</f>
        <v>I</v>
      </c>
      <c r="H166" s="13">
        <v>3</v>
      </c>
    </row>
    <row r="167" spans="1:8">
      <c r="A167" s="14" t="s">
        <v>244</v>
      </c>
      <c r="C167" s="19">
        <v>2.4097222222222225E-2</v>
      </c>
      <c r="D167" s="19">
        <v>2.1099537037037038E-2</v>
      </c>
      <c r="E167" s="17">
        <v>2.1817129629629631E-2</v>
      </c>
      <c r="F167" s="18">
        <f t="shared" si="5"/>
        <v>2.1099537037037038E-2</v>
      </c>
      <c r="G167" s="13" t="str">
        <f>VLOOKUP($A167,'PWR GP 2016-17 Groups'!$A$2:$B$206,2,0)</f>
        <v>I</v>
      </c>
      <c r="H167" s="13">
        <v>2</v>
      </c>
    </row>
    <row r="168" spans="1:8">
      <c r="A168" s="14" t="s">
        <v>266</v>
      </c>
      <c r="C168" s="19">
        <v>2.1388888888888888E-2</v>
      </c>
      <c r="F168" s="18">
        <f t="shared" si="5"/>
        <v>2.1388888888888888E-2</v>
      </c>
      <c r="G168" s="13" t="str">
        <f>VLOOKUP($A168,'PWR GP 2016-17 Groups'!$A$2:$B$206,2,0)</f>
        <v>H</v>
      </c>
      <c r="H168" s="13">
        <v>2</v>
      </c>
    </row>
    <row r="169" spans="1:8">
      <c r="A169" s="14" t="s">
        <v>260</v>
      </c>
      <c r="C169" s="19">
        <v>2.5428240740740741E-2</v>
      </c>
      <c r="E169" s="17">
        <v>2.1446759259259259E-2</v>
      </c>
      <c r="F169" s="18">
        <f t="shared" si="5"/>
        <v>2.1446759259259259E-2</v>
      </c>
      <c r="G169" s="13" t="str">
        <f>VLOOKUP($A169,'PWR GP 2016-17 Groups'!$A$2:$B$206,2,0)</f>
        <v>I</v>
      </c>
      <c r="H169" s="13">
        <v>1</v>
      </c>
    </row>
    <row r="170" spans="1:8">
      <c r="A170" s="14" t="s">
        <v>198</v>
      </c>
      <c r="E170" s="17">
        <v>2.1516203703703704E-2</v>
      </c>
      <c r="F170" s="18">
        <f t="shared" si="5"/>
        <v>2.1516203703703704E-2</v>
      </c>
      <c r="G170" s="13" t="str">
        <f>VLOOKUP($A170,'PWR GP 2016-17 Groups'!$A$2:$B$206,2,0)</f>
        <v>J</v>
      </c>
      <c r="H170" s="13">
        <v>16</v>
      </c>
    </row>
    <row r="171" spans="1:8">
      <c r="A171" s="14" t="s">
        <v>125</v>
      </c>
      <c r="B171" s="19">
        <v>2.1666666666666667E-2</v>
      </c>
      <c r="C171" s="19">
        <v>2.1921296296296296E-2</v>
      </c>
      <c r="F171" s="18">
        <f t="shared" si="5"/>
        <v>2.1666666666666667E-2</v>
      </c>
      <c r="G171" s="13" t="str">
        <f>VLOOKUP($A171,'PWR GP 2016-17 Groups'!$A$2:$B$206,2,0)</f>
        <v>I</v>
      </c>
      <c r="H171" s="13">
        <v>0</v>
      </c>
    </row>
    <row r="172" spans="1:8">
      <c r="A172" s="14" t="s">
        <v>195</v>
      </c>
      <c r="D172" s="19">
        <v>2.1805555555555554E-2</v>
      </c>
      <c r="E172" s="17">
        <v>2.1712962962962962E-2</v>
      </c>
      <c r="F172" s="18">
        <f t="shared" si="5"/>
        <v>2.1712962962962962E-2</v>
      </c>
      <c r="G172" s="13" t="str">
        <f>VLOOKUP($A172,'PWR GP 2016-17 Groups'!$A$2:$B$206,2,0)</f>
        <v>J</v>
      </c>
      <c r="H172" s="13">
        <v>15</v>
      </c>
    </row>
    <row r="173" spans="1:8">
      <c r="A173" s="14" t="s">
        <v>174</v>
      </c>
      <c r="B173" s="19">
        <v>2.2187499999999999E-2</v>
      </c>
      <c r="C173" s="19">
        <v>2.5439814814814814E-2</v>
      </c>
      <c r="F173" s="18">
        <f t="shared" si="5"/>
        <v>2.2187499999999999E-2</v>
      </c>
      <c r="G173" s="13" t="str">
        <f>VLOOKUP($A173,'PWR GP 2016-17 Groups'!$A$2:$B$206,2,0)</f>
        <v>I</v>
      </c>
      <c r="H173" s="13">
        <v>0</v>
      </c>
    </row>
    <row r="174" spans="1:8">
      <c r="A174" s="14" t="s">
        <v>276</v>
      </c>
      <c r="C174" s="19">
        <v>2.8287037037037038E-2</v>
      </c>
      <c r="D174" s="19">
        <v>2.2534722222222223E-2</v>
      </c>
      <c r="E174" s="17">
        <v>2.3923611111111114E-2</v>
      </c>
      <c r="F174" s="18">
        <f t="shared" si="5"/>
        <v>2.2534722222222223E-2</v>
      </c>
      <c r="G174" s="13" t="str">
        <f>VLOOKUP($A174,'PWR GP 2016-17 Groups'!$A$2:$B$206,2,0)</f>
        <v>I</v>
      </c>
      <c r="H174" s="13">
        <v>0</v>
      </c>
    </row>
    <row r="175" spans="1:8">
      <c r="A175" s="14" t="s">
        <v>190</v>
      </c>
      <c r="D175" s="19">
        <v>2.255787037037037E-2</v>
      </c>
      <c r="E175" s="17">
        <v>2.3784722222222221E-2</v>
      </c>
      <c r="F175" s="18">
        <f t="shared" si="5"/>
        <v>2.255787037037037E-2</v>
      </c>
      <c r="G175" s="13" t="str">
        <f>VLOOKUP($A175,'PWR GP 2016-17 Groups'!$A$2:$B$206,2,0)</f>
        <v>J</v>
      </c>
      <c r="H175" s="13">
        <v>14</v>
      </c>
    </row>
    <row r="176" spans="1:8">
      <c r="A176" s="14" t="s">
        <v>290</v>
      </c>
      <c r="E176" s="17">
        <v>2.2604166666666665E-2</v>
      </c>
      <c r="F176" s="18">
        <f t="shared" si="5"/>
        <v>2.2604166666666665E-2</v>
      </c>
      <c r="G176" s="13" t="e">
        <f>VLOOKUP($A176,'PWR GP 2016-17 Groups'!$A$2:$B$206,2,0)</f>
        <v>#N/A</v>
      </c>
    </row>
    <row r="177" spans="1:8">
      <c r="A177" s="14" t="s">
        <v>175</v>
      </c>
      <c r="B177" s="19">
        <v>2.2650462962962966E-2</v>
      </c>
      <c r="F177" s="18">
        <f t="shared" si="5"/>
        <v>2.2650462962962966E-2</v>
      </c>
      <c r="G177" s="13" t="str">
        <f>VLOOKUP($A177,'PWR GP 2016-17 Groups'!$A$2:$B$206,2,0)</f>
        <v>J</v>
      </c>
      <c r="H177" s="13">
        <v>13</v>
      </c>
    </row>
    <row r="178" spans="1:8">
      <c r="A178" s="14" t="s">
        <v>323</v>
      </c>
      <c r="B178" s="19">
        <v>2.2719907407407411E-2</v>
      </c>
      <c r="E178" s="17">
        <v>2.390046296296296E-2</v>
      </c>
      <c r="F178" s="18">
        <f t="shared" si="5"/>
        <v>2.2719907407407411E-2</v>
      </c>
      <c r="G178" s="13" t="str">
        <f>VLOOKUP($A178,'PWR GP 2016-17 Groups'!$A$2:$B$206,2,0)</f>
        <v>J</v>
      </c>
      <c r="H178" s="13">
        <v>12</v>
      </c>
    </row>
    <row r="179" spans="1:8">
      <c r="A179" s="14" t="s">
        <v>277</v>
      </c>
      <c r="C179" s="19">
        <v>2.2824074074074076E-2</v>
      </c>
      <c r="F179" s="18">
        <f t="shared" si="5"/>
        <v>2.2824074074074076E-2</v>
      </c>
      <c r="G179" s="13" t="str">
        <f>VLOOKUP($A179,'PWR GP 2016-17 Groups'!$A$2:$B$206,2,0)</f>
        <v>J</v>
      </c>
      <c r="H179" s="13">
        <v>11</v>
      </c>
    </row>
    <row r="180" spans="1:8">
      <c r="A180" s="14" t="s">
        <v>335</v>
      </c>
      <c r="B180" s="19">
        <v>2.3333333333333334E-2</v>
      </c>
      <c r="D180" s="19">
        <v>2.4212962962962964E-2</v>
      </c>
      <c r="E180" s="17">
        <v>2.2870370370370371E-2</v>
      </c>
      <c r="F180" s="18">
        <f t="shared" si="5"/>
        <v>2.2870370370370371E-2</v>
      </c>
      <c r="G180" s="13" t="str">
        <f>VLOOKUP($A180,'PWR GP 2016-17 Groups'!$A$2:$B$206,2,0)</f>
        <v>J</v>
      </c>
      <c r="H180" s="13">
        <v>10</v>
      </c>
    </row>
    <row r="181" spans="1:8">
      <c r="A181" s="14" t="s">
        <v>339</v>
      </c>
      <c r="D181" s="19">
        <v>2.2939814814814816E-2</v>
      </c>
      <c r="F181" s="18">
        <f t="shared" si="5"/>
        <v>2.2939814814814816E-2</v>
      </c>
      <c r="G181" s="13" t="e">
        <f>VLOOKUP($A181,'PWR GP 2016-17 Groups'!$A$2:$B$206,2,0)</f>
        <v>#N/A</v>
      </c>
    </row>
    <row r="182" spans="1:8">
      <c r="A182" s="14" t="s">
        <v>199</v>
      </c>
      <c r="E182" s="17">
        <v>2.3020833333333334E-2</v>
      </c>
      <c r="F182" s="18">
        <f t="shared" si="5"/>
        <v>2.3020833333333334E-2</v>
      </c>
      <c r="G182" s="13" t="str">
        <f>VLOOKUP($A182,'PWR GP 2016-17 Groups'!$A$2:$B$206,2,0)</f>
        <v>J</v>
      </c>
      <c r="H182" s="13">
        <v>9</v>
      </c>
    </row>
    <row r="183" spans="1:8">
      <c r="A183" s="14" t="s">
        <v>183</v>
      </c>
      <c r="C183" s="19">
        <v>2.3067129629629632E-2</v>
      </c>
      <c r="F183" s="18">
        <f t="shared" si="5"/>
        <v>2.3067129629629632E-2</v>
      </c>
      <c r="G183" s="13" t="str">
        <f>VLOOKUP($A183,'PWR GP 2016-17 Groups'!$A$2:$B$206,2,0)</f>
        <v>J</v>
      </c>
      <c r="H183" s="13">
        <v>8</v>
      </c>
    </row>
    <row r="184" spans="1:8">
      <c r="A184" s="14" t="s">
        <v>182</v>
      </c>
      <c r="C184" s="19">
        <v>2.314814814814815E-2</v>
      </c>
      <c r="F184" s="18">
        <f t="shared" si="5"/>
        <v>2.314814814814815E-2</v>
      </c>
      <c r="G184" s="13" t="str">
        <f>VLOOKUP($A184,'PWR GP 2016-17 Groups'!$A$2:$B$206,2,0)</f>
        <v>J</v>
      </c>
      <c r="H184" s="13">
        <v>7</v>
      </c>
    </row>
    <row r="185" spans="1:8">
      <c r="A185" s="14" t="s">
        <v>202</v>
      </c>
      <c r="E185" s="17">
        <v>2.314814814814815E-2</v>
      </c>
      <c r="F185" s="18">
        <f t="shared" si="5"/>
        <v>2.314814814814815E-2</v>
      </c>
      <c r="G185" s="13" t="str">
        <f>VLOOKUP($A185,'PWR GP 2016-17 Groups'!$A$2:$B$206,2,0)</f>
        <v>J</v>
      </c>
      <c r="H185" s="13">
        <v>6</v>
      </c>
    </row>
    <row r="186" spans="1:8">
      <c r="A186" s="14" t="s">
        <v>289</v>
      </c>
      <c r="E186" s="17">
        <v>2.3287037037037037E-2</v>
      </c>
      <c r="F186" s="18">
        <f t="shared" si="5"/>
        <v>2.3287037037037037E-2</v>
      </c>
      <c r="G186" s="13" t="str">
        <f>VLOOKUP($A186,'PWR GP 2016-17 Groups'!$A$2:$B$206,2,0)</f>
        <v>J</v>
      </c>
      <c r="H186" s="13">
        <v>5</v>
      </c>
    </row>
    <row r="187" spans="1:8">
      <c r="A187" s="14" t="s">
        <v>181</v>
      </c>
      <c r="C187" s="19">
        <v>2.3402777777777783E-2</v>
      </c>
      <c r="F187" s="18">
        <f t="shared" si="5"/>
        <v>2.3402777777777783E-2</v>
      </c>
      <c r="G187" s="13" t="str">
        <f>VLOOKUP($A187,'PWR GP 2016-17 Groups'!$A$2:$B$206,2,0)</f>
        <v>K</v>
      </c>
      <c r="H187" s="13">
        <v>20</v>
      </c>
    </row>
    <row r="188" spans="1:8">
      <c r="A188" s="14" t="s">
        <v>231</v>
      </c>
      <c r="B188" s="19">
        <v>2.4965277777777781E-2</v>
      </c>
      <c r="C188" s="19">
        <v>2.5509259259259259E-2</v>
      </c>
      <c r="D188" s="19">
        <v>2.359953703703704E-2</v>
      </c>
      <c r="E188" s="17">
        <v>2.3831018518518519E-2</v>
      </c>
      <c r="F188" s="18">
        <f t="shared" si="5"/>
        <v>2.359953703703704E-2</v>
      </c>
      <c r="G188" s="13" t="e">
        <f>VLOOKUP($A188,'PWR GP 2016-17 Groups'!$A$2:$B$206,2,0)</f>
        <v>#N/A</v>
      </c>
    </row>
    <row r="189" spans="1:8">
      <c r="A189" s="14" t="s">
        <v>188</v>
      </c>
      <c r="D189" s="19">
        <v>2.359953703703704E-2</v>
      </c>
      <c r="F189" s="18">
        <f t="shared" si="5"/>
        <v>2.359953703703704E-2</v>
      </c>
      <c r="G189" s="13" t="str">
        <f>VLOOKUP($A189,'PWR GP 2016-17 Groups'!$A$2:$B$206,2,0)</f>
        <v>K</v>
      </c>
      <c r="H189" s="13">
        <v>18</v>
      </c>
    </row>
    <row r="190" spans="1:8">
      <c r="A190" s="14" t="s">
        <v>253</v>
      </c>
      <c r="D190" s="19">
        <v>2.361111111111111E-2</v>
      </c>
      <c r="E190" s="17">
        <v>2.4375000000000004E-2</v>
      </c>
      <c r="F190" s="18">
        <f t="shared" si="5"/>
        <v>2.361111111111111E-2</v>
      </c>
      <c r="G190" s="13" t="e">
        <f>VLOOKUP($A190,'PWR GP 2016-17 Groups'!$A$2:$B$206,2,0)</f>
        <v>#N/A</v>
      </c>
    </row>
    <row r="191" spans="1:8">
      <c r="A191" s="14" t="s">
        <v>176</v>
      </c>
      <c r="B191" s="19">
        <v>2.4398148148148145E-2</v>
      </c>
      <c r="C191" s="19">
        <v>2.4861111111111108E-2</v>
      </c>
      <c r="D191" s="19">
        <v>2.7731481481481478E-2</v>
      </c>
      <c r="F191" s="18">
        <f t="shared" si="5"/>
        <v>2.4398148148148145E-2</v>
      </c>
      <c r="G191" s="13" t="str">
        <f>VLOOKUP($A191,'PWR GP 2016-17 Groups'!$A$2:$B$206,2,0)</f>
        <v>K</v>
      </c>
      <c r="H191" s="13">
        <v>16</v>
      </c>
    </row>
    <row r="192" spans="1:8">
      <c r="A192" s="14" t="s">
        <v>333</v>
      </c>
      <c r="E192" s="17">
        <v>2.4409722222222222E-2</v>
      </c>
      <c r="F192" s="18">
        <f t="shared" si="5"/>
        <v>2.4409722222222222E-2</v>
      </c>
      <c r="G192" s="13" t="e">
        <f>VLOOKUP($A192,'PWR GP 2016-17 Groups'!$A$2:$B$206,2,0)</f>
        <v>#N/A</v>
      </c>
    </row>
    <row r="193" spans="1:8">
      <c r="A193" s="14" t="s">
        <v>296</v>
      </c>
      <c r="B193" s="19">
        <v>2.4606481481481479E-2</v>
      </c>
      <c r="F193" s="18">
        <f t="shared" si="5"/>
        <v>2.4606481481481479E-2</v>
      </c>
      <c r="G193" s="13" t="e">
        <f>VLOOKUP($A193,'PWR GP 2016-17 Groups'!$A$2:$B$206,2,0)</f>
        <v>#N/A</v>
      </c>
    </row>
    <row r="194" spans="1:8">
      <c r="A194" s="14" t="s">
        <v>187</v>
      </c>
      <c r="C194" s="19">
        <v>2.476851851851852E-2</v>
      </c>
      <c r="F194" s="18">
        <f t="shared" si="5"/>
        <v>2.476851851851852E-2</v>
      </c>
      <c r="G194" s="13" t="str">
        <f>VLOOKUP($A194,'PWR GP 2016-17 Groups'!$A$2:$B$206,2,0)</f>
        <v>K</v>
      </c>
      <c r="H194" s="13">
        <v>15</v>
      </c>
    </row>
    <row r="195" spans="1:8">
      <c r="A195" s="14" t="s">
        <v>234</v>
      </c>
      <c r="B195" s="19">
        <v>2.5312500000000002E-2</v>
      </c>
      <c r="D195" s="19">
        <v>2.5358796296296296E-2</v>
      </c>
      <c r="F195" s="18">
        <f t="shared" si="5"/>
        <v>2.5312500000000002E-2</v>
      </c>
      <c r="G195" s="13" t="e">
        <f>VLOOKUP($A195,'PWR GP 2016-17 Groups'!$A$2:$B$206,2,0)</f>
        <v>#N/A</v>
      </c>
    </row>
    <row r="196" spans="1:8">
      <c r="A196" s="14" t="s">
        <v>295</v>
      </c>
      <c r="D196" s="19">
        <v>2.5462962962962962E-2</v>
      </c>
      <c r="F196" s="18">
        <f t="shared" ref="F196:F203" si="6">MIN(B196:E196)</f>
        <v>2.5462962962962962E-2</v>
      </c>
      <c r="G196" s="13" t="e">
        <f>VLOOKUP($A196,'PWR GP 2016-17 Groups'!$A$2:$B$206,2,0)</f>
        <v>#N/A</v>
      </c>
    </row>
    <row r="197" spans="1:8">
      <c r="A197" s="14" t="s">
        <v>245</v>
      </c>
      <c r="C197" s="19">
        <v>2.7280092592592592E-2</v>
      </c>
      <c r="D197" s="19">
        <v>2.6388888888888889E-2</v>
      </c>
      <c r="E197" s="17">
        <v>2.5833333333333333E-2</v>
      </c>
      <c r="F197" s="18">
        <f t="shared" si="6"/>
        <v>2.5833333333333333E-2</v>
      </c>
      <c r="G197" s="13" t="str">
        <f>VLOOKUP($A197,'PWR GP 2016-17 Groups'!$A$2:$B$206,2,0)</f>
        <v>K</v>
      </c>
      <c r="H197" s="13">
        <v>14</v>
      </c>
    </row>
    <row r="198" spans="1:8">
      <c r="A198" s="14" t="s">
        <v>235</v>
      </c>
      <c r="E198" s="17">
        <v>2.7210648148148147E-2</v>
      </c>
      <c r="F198" s="18">
        <f t="shared" si="6"/>
        <v>2.7210648148148147E-2</v>
      </c>
      <c r="G198" s="13" t="str">
        <f>VLOOKUP($A198,'PWR GP 2016-17 Groups'!$A$2:$B$206,2,0)</f>
        <v>K</v>
      </c>
      <c r="H198" s="13">
        <v>13</v>
      </c>
    </row>
    <row r="199" spans="1:8">
      <c r="A199" s="14" t="s">
        <v>201</v>
      </c>
      <c r="E199" s="17">
        <v>2.7569444444444448E-2</v>
      </c>
      <c r="F199" s="18">
        <f t="shared" si="6"/>
        <v>2.7569444444444448E-2</v>
      </c>
      <c r="G199" s="13" t="str">
        <f>VLOOKUP($A199,'PWR GP 2016-17 Groups'!$A$2:$B$206,2,0)</f>
        <v>K</v>
      </c>
      <c r="H199" s="13">
        <v>12</v>
      </c>
    </row>
    <row r="200" spans="1:8">
      <c r="A200" s="14" t="s">
        <v>177</v>
      </c>
      <c r="B200" s="19">
        <v>2.8287037037037038E-2</v>
      </c>
      <c r="E200" s="17">
        <v>2.7650462962962963E-2</v>
      </c>
      <c r="F200" s="18">
        <f t="shared" si="6"/>
        <v>2.7650462962962963E-2</v>
      </c>
      <c r="G200" s="13" t="e">
        <f>VLOOKUP($A200,'PWR GP 2016-17 Groups'!$A$2:$B$206,2,0)</f>
        <v>#N/A</v>
      </c>
    </row>
    <row r="201" spans="1:8">
      <c r="A201" s="14" t="s">
        <v>203</v>
      </c>
      <c r="E201" s="17">
        <v>2.7847222222222221E-2</v>
      </c>
      <c r="F201" s="18">
        <f t="shared" si="6"/>
        <v>2.7847222222222221E-2</v>
      </c>
      <c r="G201" s="13" t="str">
        <f>VLOOKUP($A201,'PWR GP 2016-17 Groups'!$A$2:$B$206,2,0)</f>
        <v>K</v>
      </c>
      <c r="H201" s="13">
        <v>11</v>
      </c>
    </row>
    <row r="202" spans="1:8">
      <c r="A202" s="14" t="s">
        <v>269</v>
      </c>
      <c r="B202" s="19">
        <v>2.8217592592592589E-2</v>
      </c>
      <c r="F202" s="18">
        <f t="shared" si="6"/>
        <v>2.8217592592592589E-2</v>
      </c>
      <c r="G202" s="13" t="str">
        <f>VLOOKUP($A202,'PWR GP 2016-17 Groups'!$A$2:$B$206,2,0)</f>
        <v>K</v>
      </c>
      <c r="H202" s="13">
        <v>10</v>
      </c>
    </row>
    <row r="203" spans="1:8">
      <c r="A203" s="14" t="s">
        <v>272</v>
      </c>
      <c r="B203" s="19">
        <v>2.8217592592592589E-2</v>
      </c>
      <c r="F203" s="18">
        <f t="shared" si="6"/>
        <v>2.8217592592592589E-2</v>
      </c>
      <c r="G203" s="13" t="str">
        <f>VLOOKUP($A203,'PWR GP 2016-17 Groups'!$A$2:$B$206,2,0)</f>
        <v>K</v>
      </c>
      <c r="H203" s="13">
        <v>9</v>
      </c>
    </row>
  </sheetData>
  <autoFilter ref="A1:H203">
    <sortState ref="A2:H201">
      <sortCondition ref="F2:F20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L3" sqref="L3"/>
    </sheetView>
  </sheetViews>
  <sheetFormatPr defaultRowHeight="15"/>
  <cols>
    <col min="1" max="1" width="5.140625" bestFit="1" customWidth="1"/>
    <col min="2" max="2" width="4.5703125" bestFit="1" customWidth="1"/>
    <col min="3" max="4" width="8.140625" bestFit="1" customWidth="1"/>
    <col min="5" max="5" width="24.42578125" customWidth="1"/>
    <col min="6" max="6" width="5.42578125" bestFit="1" customWidth="1"/>
    <col min="7" max="7" width="8" customWidth="1"/>
    <col min="8" max="8" width="25.85546875" customWidth="1"/>
    <col min="9" max="9" width="5.28515625" bestFit="1" customWidth="1"/>
    <col min="10" max="10" width="8.140625" bestFit="1" customWidth="1"/>
    <col min="11" max="11" width="9.140625" style="37"/>
  </cols>
  <sheetData>
    <row r="1" spans="1:12">
      <c r="A1" s="33" t="s">
        <v>396</v>
      </c>
      <c r="B1" s="33" t="s">
        <v>397</v>
      </c>
      <c r="C1" s="33" t="s">
        <v>398</v>
      </c>
      <c r="D1" s="33" t="s">
        <v>399</v>
      </c>
      <c r="E1" s="107" t="s">
        <v>358</v>
      </c>
      <c r="F1" s="33" t="s">
        <v>400</v>
      </c>
      <c r="G1" s="33" t="s">
        <v>401</v>
      </c>
      <c r="H1" s="107" t="s">
        <v>402</v>
      </c>
      <c r="I1" s="107" t="s">
        <v>403</v>
      </c>
      <c r="J1" s="33" t="s">
        <v>399</v>
      </c>
      <c r="K1" s="36" t="s">
        <v>509</v>
      </c>
      <c r="L1" s="20" t="s">
        <v>510</v>
      </c>
    </row>
    <row r="2" spans="1:12">
      <c r="A2" s="33" t="s">
        <v>404</v>
      </c>
      <c r="B2" s="33" t="s">
        <v>405</v>
      </c>
      <c r="C2" s="33" t="s">
        <v>406</v>
      </c>
      <c r="D2" s="33" t="s">
        <v>406</v>
      </c>
      <c r="E2" s="107"/>
      <c r="F2" s="33" t="s">
        <v>407</v>
      </c>
      <c r="G2" s="33" t="s">
        <v>408</v>
      </c>
      <c r="H2" s="107"/>
      <c r="I2" s="107"/>
      <c r="J2" s="33" t="s">
        <v>406</v>
      </c>
    </row>
    <row r="3" spans="1:12">
      <c r="A3" s="34">
        <v>1</v>
      </c>
      <c r="B3" s="34">
        <v>334</v>
      </c>
      <c r="C3" s="35">
        <v>2.5532407407407406E-2</v>
      </c>
      <c r="D3" s="35">
        <v>2.5520833333333336E-2</v>
      </c>
      <c r="E3" s="34" t="s">
        <v>409</v>
      </c>
      <c r="F3" s="34" t="s">
        <v>410</v>
      </c>
      <c r="G3" s="34" t="s">
        <v>411</v>
      </c>
      <c r="H3" s="34" t="s">
        <v>412</v>
      </c>
      <c r="I3" s="34">
        <v>1</v>
      </c>
      <c r="J3" s="35">
        <v>2.5520833333333336E-2</v>
      </c>
      <c r="K3" s="38" t="str">
        <f>VLOOKUP($E3,'PWR GP 2016-17 Groups'!$A$2:$B$206,2,0)</f>
        <v>A</v>
      </c>
      <c r="L3">
        <v>20</v>
      </c>
    </row>
    <row r="4" spans="1:12">
      <c r="A4" s="34">
        <v>5</v>
      </c>
      <c r="B4" s="34">
        <v>356</v>
      </c>
      <c r="C4" s="35">
        <v>2.6782407407407408E-2</v>
      </c>
      <c r="D4" s="35">
        <v>2.6759259259259257E-2</v>
      </c>
      <c r="E4" s="34" t="s">
        <v>413</v>
      </c>
      <c r="F4" s="34" t="s">
        <v>410</v>
      </c>
      <c r="G4" s="34" t="s">
        <v>411</v>
      </c>
      <c r="H4" s="34"/>
      <c r="I4" s="34"/>
      <c r="J4" s="35">
        <v>2.6759259259259257E-2</v>
      </c>
      <c r="K4" s="38" t="str">
        <f>VLOOKUP($E4,'PWR GP 2016-17 Groups'!$A$2:$B$206,2,0)</f>
        <v>A</v>
      </c>
      <c r="L4">
        <v>18</v>
      </c>
    </row>
    <row r="5" spans="1:12">
      <c r="A5" s="34">
        <v>12</v>
      </c>
      <c r="B5" s="34">
        <v>232</v>
      </c>
      <c r="C5" s="35">
        <v>2.809027777777778E-2</v>
      </c>
      <c r="D5" s="35">
        <v>2.8067129629629626E-2</v>
      </c>
      <c r="E5" s="34" t="s">
        <v>414</v>
      </c>
      <c r="F5" s="34" t="s">
        <v>410</v>
      </c>
      <c r="G5" s="34" t="s">
        <v>415</v>
      </c>
      <c r="H5" s="34" t="s">
        <v>412</v>
      </c>
      <c r="I5" s="34">
        <v>2</v>
      </c>
      <c r="J5" s="35">
        <v>2.8067129629629626E-2</v>
      </c>
      <c r="K5" s="38" t="str">
        <f>VLOOKUP($E5,'PWR GP 2016-17 Groups'!$A$2:$B$206,2,0)</f>
        <v>A</v>
      </c>
      <c r="L5">
        <v>16</v>
      </c>
    </row>
    <row r="6" spans="1:12">
      <c r="A6" s="34">
        <v>14</v>
      </c>
      <c r="B6" s="34">
        <v>113</v>
      </c>
      <c r="C6" s="35">
        <v>2.8298611111111111E-2</v>
      </c>
      <c r="D6" s="35">
        <v>2.8275462962962964E-2</v>
      </c>
      <c r="E6" s="34" t="s">
        <v>416</v>
      </c>
      <c r="F6" s="34" t="s">
        <v>410</v>
      </c>
      <c r="G6" s="34" t="s">
        <v>417</v>
      </c>
      <c r="H6" s="34" t="s">
        <v>412</v>
      </c>
      <c r="I6" s="34">
        <v>3</v>
      </c>
      <c r="J6" s="35">
        <v>2.8275462962962964E-2</v>
      </c>
      <c r="K6" s="38" t="str">
        <f>VLOOKUP($E6,'PWR GP 2016-17 Groups'!$A$2:$B$206,2,0)</f>
        <v>A</v>
      </c>
      <c r="L6">
        <v>15</v>
      </c>
    </row>
    <row r="7" spans="1:12">
      <c r="A7" s="34">
        <v>17</v>
      </c>
      <c r="B7" s="34">
        <v>187</v>
      </c>
      <c r="C7" s="35">
        <v>2.8449074074074075E-2</v>
      </c>
      <c r="D7" s="35">
        <v>2.8414351851851847E-2</v>
      </c>
      <c r="E7" s="34" t="s">
        <v>418</v>
      </c>
      <c r="F7" s="34" t="s">
        <v>410</v>
      </c>
      <c r="G7" s="34" t="s">
        <v>411</v>
      </c>
      <c r="H7" s="34" t="s">
        <v>412</v>
      </c>
      <c r="I7" s="34">
        <v>4</v>
      </c>
      <c r="J7" s="35">
        <v>2.8414351851851847E-2</v>
      </c>
      <c r="K7" s="38" t="str">
        <f>VLOOKUP($E7,'PWR GP 2016-17 Groups'!$A$2:$B$206,2,0)</f>
        <v>B</v>
      </c>
      <c r="L7">
        <v>20</v>
      </c>
    </row>
    <row r="8" spans="1:12">
      <c r="A8" s="34">
        <v>22</v>
      </c>
      <c r="B8" s="34">
        <v>35</v>
      </c>
      <c r="C8" s="35">
        <v>2.9074074074074075E-2</v>
      </c>
      <c r="D8" s="35">
        <v>2.9039351851851854E-2</v>
      </c>
      <c r="E8" s="34" t="s">
        <v>419</v>
      </c>
      <c r="F8" s="34" t="s">
        <v>410</v>
      </c>
      <c r="G8" s="34" t="s">
        <v>417</v>
      </c>
      <c r="H8" s="34" t="s">
        <v>412</v>
      </c>
      <c r="I8" s="34">
        <v>5</v>
      </c>
      <c r="J8" s="35">
        <v>2.9039351851851854E-2</v>
      </c>
      <c r="K8" s="38" t="str">
        <f>VLOOKUP($E8,'PWR GP 2016-17 Groups'!$A$2:$B$206,2,0)</f>
        <v>B</v>
      </c>
      <c r="L8">
        <v>18</v>
      </c>
    </row>
    <row r="9" spans="1:12">
      <c r="A9" s="34">
        <v>24</v>
      </c>
      <c r="B9" s="34">
        <v>65</v>
      </c>
      <c r="C9" s="35">
        <v>2.9247685185185186E-2</v>
      </c>
      <c r="D9" s="35">
        <v>2.9201388888888888E-2</v>
      </c>
      <c r="E9" s="34" t="s">
        <v>420</v>
      </c>
      <c r="F9" s="34" t="s">
        <v>0</v>
      </c>
      <c r="G9" s="34" t="s">
        <v>421</v>
      </c>
      <c r="H9" s="34" t="s">
        <v>412</v>
      </c>
      <c r="I9" s="34">
        <v>6</v>
      </c>
      <c r="J9" s="35">
        <v>2.9201388888888888E-2</v>
      </c>
      <c r="K9" s="38" t="str">
        <f>VLOOKUP($E9,'PWR GP 2016-17 Groups'!$A$2:$B$206,2,0)</f>
        <v>A</v>
      </c>
      <c r="L9">
        <v>14</v>
      </c>
    </row>
    <row r="10" spans="1:12">
      <c r="A10" s="34">
        <v>29</v>
      </c>
      <c r="B10" s="34">
        <v>280</v>
      </c>
      <c r="C10" s="35">
        <v>2.960648148148148E-2</v>
      </c>
      <c r="D10" s="35">
        <v>2.9560185185185189E-2</v>
      </c>
      <c r="E10" s="34" t="s">
        <v>422</v>
      </c>
      <c r="F10" s="34" t="s">
        <v>410</v>
      </c>
      <c r="G10" s="34" t="s">
        <v>415</v>
      </c>
      <c r="H10" s="34" t="s">
        <v>412</v>
      </c>
      <c r="I10" s="34">
        <v>7</v>
      </c>
      <c r="J10" s="35">
        <v>2.9560185185185189E-2</v>
      </c>
      <c r="K10" s="38" t="str">
        <f>VLOOKUP($E10,'PWR GP 2016-17 Groups'!$A$2:$B$206,2,0)</f>
        <v>B</v>
      </c>
      <c r="L10">
        <v>16</v>
      </c>
    </row>
    <row r="11" spans="1:12">
      <c r="A11" s="34">
        <v>33</v>
      </c>
      <c r="B11" s="34">
        <v>19</v>
      </c>
      <c r="C11" s="35">
        <v>2.9953703703703705E-2</v>
      </c>
      <c r="D11" s="35">
        <v>2.990740740740741E-2</v>
      </c>
      <c r="E11" s="34" t="s">
        <v>423</v>
      </c>
      <c r="F11" s="34" t="s">
        <v>0</v>
      </c>
      <c r="G11" s="34" t="s">
        <v>421</v>
      </c>
      <c r="H11" s="34" t="s">
        <v>412</v>
      </c>
      <c r="I11" s="34">
        <v>8</v>
      </c>
      <c r="J11" s="35">
        <v>2.990740740740741E-2</v>
      </c>
      <c r="K11" s="38" t="str">
        <f>VLOOKUP($E11,'PWR GP 2016-17 Groups'!$A$2:$B$206,2,0)</f>
        <v>B</v>
      </c>
      <c r="L11">
        <v>15</v>
      </c>
    </row>
    <row r="12" spans="1:12">
      <c r="A12" s="34">
        <v>35</v>
      </c>
      <c r="B12" s="34">
        <v>242</v>
      </c>
      <c r="C12" s="35">
        <v>3.0277777777777778E-2</v>
      </c>
      <c r="D12" s="35">
        <v>3.0243055555555554E-2</v>
      </c>
      <c r="E12" s="34" t="s">
        <v>424</v>
      </c>
      <c r="F12" s="34" t="s">
        <v>410</v>
      </c>
      <c r="G12" s="34" t="s">
        <v>417</v>
      </c>
      <c r="H12" s="34" t="s">
        <v>412</v>
      </c>
      <c r="I12" s="34">
        <v>9</v>
      </c>
      <c r="J12" s="35">
        <v>3.0243055555555554E-2</v>
      </c>
      <c r="K12" s="38" t="str">
        <f>VLOOKUP($E12,'PWR GP 2016-17 Groups'!$A$2:$B$206,2,0)</f>
        <v>B</v>
      </c>
      <c r="L12">
        <v>14</v>
      </c>
    </row>
    <row r="13" spans="1:12">
      <c r="A13" s="34">
        <v>36</v>
      </c>
      <c r="B13" s="34">
        <v>106</v>
      </c>
      <c r="C13" s="35">
        <v>3.0405092592592591E-2</v>
      </c>
      <c r="D13" s="35">
        <v>3.0347222222222223E-2</v>
      </c>
      <c r="E13" s="34" t="s">
        <v>513</v>
      </c>
      <c r="F13" s="34" t="s">
        <v>410</v>
      </c>
      <c r="G13" s="34" t="s">
        <v>417</v>
      </c>
      <c r="H13" s="34" t="s">
        <v>412</v>
      </c>
      <c r="I13" s="34">
        <v>10</v>
      </c>
      <c r="J13" s="35">
        <v>3.0347222222222223E-2</v>
      </c>
      <c r="K13" s="38" t="str">
        <f>VLOOKUP($E13,'PWR GP 2016-17 Groups'!$A$2:$B$206,2,0)</f>
        <v>A</v>
      </c>
      <c r="L13">
        <v>13</v>
      </c>
    </row>
    <row r="14" spans="1:12">
      <c r="A14" s="34">
        <v>37</v>
      </c>
      <c r="B14" s="34">
        <v>348</v>
      </c>
      <c r="C14" s="35">
        <v>3.0590277777777775E-2</v>
      </c>
      <c r="D14" s="35">
        <v>3.0532407407407411E-2</v>
      </c>
      <c r="E14" s="34" t="s">
        <v>526</v>
      </c>
      <c r="F14" s="34" t="s">
        <v>410</v>
      </c>
      <c r="G14" s="34" t="s">
        <v>417</v>
      </c>
      <c r="H14" s="34"/>
      <c r="I14" s="34"/>
      <c r="J14" s="35">
        <v>3.0532407407407411E-2</v>
      </c>
      <c r="K14" s="38" t="str">
        <f>VLOOKUP($E14,'PWR GP 2016-17 Groups'!$A$2:$B$206,2,0)</f>
        <v>A</v>
      </c>
      <c r="L14">
        <v>12</v>
      </c>
    </row>
    <row r="15" spans="1:12">
      <c r="A15" s="34">
        <v>41</v>
      </c>
      <c r="B15" s="34">
        <v>243</v>
      </c>
      <c r="C15" s="35">
        <v>3.1041666666666665E-2</v>
      </c>
      <c r="D15" s="35">
        <v>3.1018518518518515E-2</v>
      </c>
      <c r="E15" s="34" t="s">
        <v>425</v>
      </c>
      <c r="F15" s="34" t="s">
        <v>410</v>
      </c>
      <c r="G15" s="34" t="s">
        <v>411</v>
      </c>
      <c r="H15" s="34" t="s">
        <v>412</v>
      </c>
      <c r="I15" s="34">
        <v>11</v>
      </c>
      <c r="J15" s="35">
        <v>3.1018518518518515E-2</v>
      </c>
      <c r="K15" s="38" t="str">
        <f>VLOOKUP($E15,'PWR GP 2016-17 Groups'!$A$2:$B$206,2,0)</f>
        <v>B</v>
      </c>
      <c r="L15">
        <v>13</v>
      </c>
    </row>
    <row r="16" spans="1:12">
      <c r="A16" s="34">
        <v>43</v>
      </c>
      <c r="B16" s="34">
        <v>263</v>
      </c>
      <c r="C16" s="35">
        <v>3.1134259259259261E-2</v>
      </c>
      <c r="D16" s="35">
        <v>3.1053240740740742E-2</v>
      </c>
      <c r="E16" s="34" t="s">
        <v>426</v>
      </c>
      <c r="F16" s="34" t="s">
        <v>0</v>
      </c>
      <c r="G16" s="34" t="s">
        <v>427</v>
      </c>
      <c r="H16" s="34" t="s">
        <v>412</v>
      </c>
      <c r="I16" s="34">
        <v>12</v>
      </c>
      <c r="J16" s="35">
        <v>3.1053240740740742E-2</v>
      </c>
      <c r="K16" s="38" t="str">
        <f>VLOOKUP($E16,'PWR GP 2016-17 Groups'!$A$2:$B$206,2,0)</f>
        <v>B</v>
      </c>
      <c r="L16">
        <v>12</v>
      </c>
    </row>
    <row r="17" spans="1:12">
      <c r="A17" s="34">
        <v>51</v>
      </c>
      <c r="B17" s="34">
        <v>252</v>
      </c>
      <c r="C17" s="35">
        <v>3.1666666666666669E-2</v>
      </c>
      <c r="D17" s="35">
        <v>3.1597222222222221E-2</v>
      </c>
      <c r="E17" s="34" t="s">
        <v>428</v>
      </c>
      <c r="F17" s="34" t="s">
        <v>410</v>
      </c>
      <c r="G17" s="34" t="s">
        <v>417</v>
      </c>
      <c r="H17" s="34" t="s">
        <v>412</v>
      </c>
      <c r="I17" s="34">
        <v>13</v>
      </c>
      <c r="J17" s="35">
        <v>3.1597222222222221E-2</v>
      </c>
      <c r="K17" s="38" t="str">
        <f>VLOOKUP($E17,'PWR GP 2016-17 Groups'!$A$2:$B$206,2,0)</f>
        <v>B</v>
      </c>
      <c r="L17">
        <v>11</v>
      </c>
    </row>
    <row r="18" spans="1:12">
      <c r="A18" s="34">
        <v>52</v>
      </c>
      <c r="B18" s="34">
        <v>95</v>
      </c>
      <c r="C18" s="35">
        <v>3.1666666666666669E-2</v>
      </c>
      <c r="D18" s="35">
        <v>3.1574074074074074E-2</v>
      </c>
      <c r="E18" s="34" t="s">
        <v>429</v>
      </c>
      <c r="F18" s="34" t="s">
        <v>410</v>
      </c>
      <c r="G18" s="34" t="s">
        <v>415</v>
      </c>
      <c r="H18" s="34" t="s">
        <v>412</v>
      </c>
      <c r="I18" s="34">
        <v>14</v>
      </c>
      <c r="J18" s="35">
        <v>3.1574074074074074E-2</v>
      </c>
      <c r="K18" s="38" t="str">
        <f>VLOOKUP($E18,'PWR GP 2016-17 Groups'!$A$2:$B$206,2,0)</f>
        <v>C</v>
      </c>
      <c r="L18">
        <v>20</v>
      </c>
    </row>
    <row r="19" spans="1:12">
      <c r="A19" s="34">
        <v>57</v>
      </c>
      <c r="B19" s="34">
        <v>288</v>
      </c>
      <c r="C19" s="35">
        <v>3.1770833333333331E-2</v>
      </c>
      <c r="D19" s="35">
        <v>3.1712962962962964E-2</v>
      </c>
      <c r="E19" s="34" t="s">
        <v>430</v>
      </c>
      <c r="F19" s="34" t="s">
        <v>0</v>
      </c>
      <c r="G19" s="34" t="s">
        <v>427</v>
      </c>
      <c r="H19" s="34" t="s">
        <v>412</v>
      </c>
      <c r="I19" s="34">
        <v>15</v>
      </c>
      <c r="J19" s="35">
        <v>3.1712962962962964E-2</v>
      </c>
      <c r="K19" s="38" t="str">
        <f>VLOOKUP($E19,'PWR GP 2016-17 Groups'!$A$2:$B$206,2,0)</f>
        <v>C</v>
      </c>
      <c r="L19">
        <v>18</v>
      </c>
    </row>
    <row r="20" spans="1:12">
      <c r="A20" s="34">
        <v>59</v>
      </c>
      <c r="B20" s="34">
        <v>31</v>
      </c>
      <c r="C20" s="35">
        <v>3.1793981481481479E-2</v>
      </c>
      <c r="D20" s="35">
        <v>3.1747685185185184E-2</v>
      </c>
      <c r="E20" s="34" t="s">
        <v>431</v>
      </c>
      <c r="F20" s="34" t="s">
        <v>410</v>
      </c>
      <c r="G20" s="34" t="s">
        <v>417</v>
      </c>
      <c r="H20" s="34" t="s">
        <v>412</v>
      </c>
      <c r="I20" s="34">
        <v>16</v>
      </c>
      <c r="J20" s="35">
        <v>3.1747685185185184E-2</v>
      </c>
      <c r="K20" s="38" t="str">
        <f>VLOOKUP($E20,'PWR GP 2016-17 Groups'!$A$2:$B$206,2,0)</f>
        <v>C</v>
      </c>
      <c r="L20">
        <v>16</v>
      </c>
    </row>
    <row r="21" spans="1:12">
      <c r="A21" s="34">
        <v>64</v>
      </c>
      <c r="B21" s="34">
        <v>117</v>
      </c>
      <c r="C21" s="35">
        <v>3.2337962962962964E-2</v>
      </c>
      <c r="D21" s="35">
        <v>3.2303240740740737E-2</v>
      </c>
      <c r="E21" s="34" t="s">
        <v>432</v>
      </c>
      <c r="F21" s="34" t="s">
        <v>410</v>
      </c>
      <c r="G21" s="34" t="s">
        <v>411</v>
      </c>
      <c r="H21" s="34" t="s">
        <v>412</v>
      </c>
      <c r="I21" s="34">
        <v>17</v>
      </c>
      <c r="J21" s="35">
        <v>3.2303240740740737E-2</v>
      </c>
      <c r="K21" s="38" t="str">
        <f>VLOOKUP($E21,'PWR GP 2016-17 Groups'!$A$2:$B$206,2,0)</f>
        <v>C</v>
      </c>
      <c r="L21">
        <v>15</v>
      </c>
    </row>
    <row r="22" spans="1:12">
      <c r="A22" s="34">
        <v>67</v>
      </c>
      <c r="B22" s="34">
        <v>314</v>
      </c>
      <c r="C22" s="35">
        <v>3.2569444444444443E-2</v>
      </c>
      <c r="D22" s="35">
        <v>3.2488425925925928E-2</v>
      </c>
      <c r="E22" s="34" t="s">
        <v>433</v>
      </c>
      <c r="F22" s="34" t="s">
        <v>410</v>
      </c>
      <c r="G22" s="34" t="s">
        <v>417</v>
      </c>
      <c r="H22" s="34" t="s">
        <v>412</v>
      </c>
      <c r="I22" s="34">
        <v>18</v>
      </c>
      <c r="J22" s="35">
        <v>3.2488425925925928E-2</v>
      </c>
      <c r="K22" s="38" t="str">
        <f>VLOOKUP($E22,'PWR GP 2016-17 Groups'!$A$2:$B$206,2,0)</f>
        <v>C</v>
      </c>
      <c r="L22">
        <v>14</v>
      </c>
    </row>
    <row r="23" spans="1:12">
      <c r="A23" s="34">
        <v>73</v>
      </c>
      <c r="B23" s="34">
        <v>324</v>
      </c>
      <c r="C23" s="35">
        <v>3.2824074074074075E-2</v>
      </c>
      <c r="D23" s="35">
        <v>3.2743055555555553E-2</v>
      </c>
      <c r="E23" s="34" t="s">
        <v>434</v>
      </c>
      <c r="F23" s="34" t="s">
        <v>410</v>
      </c>
      <c r="G23" s="34" t="s">
        <v>415</v>
      </c>
      <c r="H23" s="34" t="s">
        <v>412</v>
      </c>
      <c r="I23" s="34">
        <v>19</v>
      </c>
      <c r="J23" s="35">
        <v>3.2743055555555553E-2</v>
      </c>
      <c r="K23" s="38" t="str">
        <f>VLOOKUP($E23,'PWR GP 2016-17 Groups'!$A$2:$B$206,2,0)</f>
        <v>C</v>
      </c>
      <c r="L23">
        <v>13</v>
      </c>
    </row>
    <row r="24" spans="1:12">
      <c r="A24" s="34">
        <v>76</v>
      </c>
      <c r="B24" s="34">
        <v>300</v>
      </c>
      <c r="C24" s="35">
        <v>3.3101851851851848E-2</v>
      </c>
      <c r="D24" s="35">
        <v>3.3009259259259259E-2</v>
      </c>
      <c r="E24" s="34" t="s">
        <v>435</v>
      </c>
      <c r="F24" s="34" t="s">
        <v>410</v>
      </c>
      <c r="G24" s="34" t="s">
        <v>415</v>
      </c>
      <c r="H24" s="34" t="s">
        <v>412</v>
      </c>
      <c r="I24" s="34">
        <v>20</v>
      </c>
      <c r="J24" s="35">
        <v>3.3009259259259259E-2</v>
      </c>
      <c r="K24" s="38" t="str">
        <f>VLOOKUP($E24,'PWR GP 2016-17 Groups'!$A$2:$B$206,2,0)</f>
        <v>D</v>
      </c>
      <c r="L24">
        <v>20</v>
      </c>
    </row>
    <row r="25" spans="1:12">
      <c r="A25" s="34">
        <v>83</v>
      </c>
      <c r="B25" s="34">
        <v>264</v>
      </c>
      <c r="C25" s="35">
        <v>3.3483796296296296E-2</v>
      </c>
      <c r="D25" s="35">
        <v>3.3402777777777774E-2</v>
      </c>
      <c r="E25" s="34" t="s">
        <v>436</v>
      </c>
      <c r="F25" s="34" t="s">
        <v>0</v>
      </c>
      <c r="G25" s="34" t="s">
        <v>421</v>
      </c>
      <c r="H25" s="34" t="s">
        <v>412</v>
      </c>
      <c r="I25" s="34">
        <v>21</v>
      </c>
      <c r="J25" s="35">
        <v>3.3402777777777774E-2</v>
      </c>
      <c r="K25" s="38" t="str">
        <f>VLOOKUP($E25,'PWR GP 2016-17 Groups'!$A$2:$B$206,2,0)</f>
        <v>D</v>
      </c>
      <c r="L25">
        <v>18</v>
      </c>
    </row>
    <row r="26" spans="1:12">
      <c r="A26" s="34">
        <v>89</v>
      </c>
      <c r="B26" s="34">
        <v>38</v>
      </c>
      <c r="C26" s="35">
        <v>3.3645833333333333E-2</v>
      </c>
      <c r="D26" s="35">
        <v>3.3553240740740745E-2</v>
      </c>
      <c r="E26" s="34" t="s">
        <v>437</v>
      </c>
      <c r="F26" s="34" t="s">
        <v>0</v>
      </c>
      <c r="G26" s="34" t="s">
        <v>427</v>
      </c>
      <c r="H26" s="34" t="s">
        <v>412</v>
      </c>
      <c r="I26" s="34">
        <v>22</v>
      </c>
      <c r="J26" s="35">
        <v>3.3553240740740745E-2</v>
      </c>
      <c r="K26" s="38" t="str">
        <f>VLOOKUP($E26,'PWR GP 2016-17 Groups'!$A$2:$B$206,2,0)</f>
        <v>C</v>
      </c>
      <c r="L26">
        <v>12</v>
      </c>
    </row>
    <row r="27" spans="1:12">
      <c r="A27" s="34">
        <v>102</v>
      </c>
      <c r="B27" s="34">
        <v>275</v>
      </c>
      <c r="C27" s="35">
        <v>3.4374999999999996E-2</v>
      </c>
      <c r="D27" s="35">
        <v>3.4270833333333334E-2</v>
      </c>
      <c r="E27" s="34" t="s">
        <v>438</v>
      </c>
      <c r="F27" s="34" t="s">
        <v>410</v>
      </c>
      <c r="G27" s="34" t="s">
        <v>415</v>
      </c>
      <c r="H27" s="34" t="s">
        <v>412</v>
      </c>
      <c r="I27" s="34">
        <v>23</v>
      </c>
      <c r="J27" s="35">
        <v>3.4270833333333334E-2</v>
      </c>
      <c r="K27" s="38" t="str">
        <f>VLOOKUP($E27,'PWR GP 2016-17 Groups'!$A$2:$B$206,2,0)</f>
        <v>E</v>
      </c>
      <c r="L27">
        <v>20</v>
      </c>
    </row>
    <row r="28" spans="1:12">
      <c r="A28" s="34">
        <v>103</v>
      </c>
      <c r="B28" s="34">
        <v>50</v>
      </c>
      <c r="C28" s="35">
        <v>3.4432870370370371E-2</v>
      </c>
      <c r="D28" s="35">
        <v>3.4340277777777782E-2</v>
      </c>
      <c r="E28" s="34" t="s">
        <v>439</v>
      </c>
      <c r="F28" s="34" t="s">
        <v>410</v>
      </c>
      <c r="G28" s="34" t="s">
        <v>417</v>
      </c>
      <c r="H28" s="34" t="s">
        <v>412</v>
      </c>
      <c r="I28" s="34">
        <v>24</v>
      </c>
      <c r="J28" s="35">
        <v>3.4340277777777782E-2</v>
      </c>
      <c r="K28" s="38" t="str">
        <f>VLOOKUP($E28,'PWR GP 2016-17 Groups'!$A$2:$B$206,2,0)</f>
        <v>D</v>
      </c>
      <c r="L28">
        <v>16</v>
      </c>
    </row>
    <row r="29" spans="1:12">
      <c r="A29" s="34">
        <v>109</v>
      </c>
      <c r="B29" s="34">
        <v>121</v>
      </c>
      <c r="C29" s="35">
        <v>3.4861111111111114E-2</v>
      </c>
      <c r="D29" s="35">
        <v>3.4560185185185187E-2</v>
      </c>
      <c r="E29" s="34" t="s">
        <v>440</v>
      </c>
      <c r="F29" s="34" t="s">
        <v>410</v>
      </c>
      <c r="G29" s="34" t="s">
        <v>415</v>
      </c>
      <c r="H29" s="34" t="s">
        <v>412</v>
      </c>
      <c r="I29" s="34">
        <v>25</v>
      </c>
      <c r="J29" s="35">
        <v>3.4560185185185187E-2</v>
      </c>
      <c r="K29" s="38" t="str">
        <f>VLOOKUP($E29,'PWR GP 2016-17 Groups'!$A$2:$B$206,2,0)</f>
        <v>D</v>
      </c>
      <c r="L29">
        <v>15</v>
      </c>
    </row>
    <row r="30" spans="1:12">
      <c r="A30" s="34">
        <v>112</v>
      </c>
      <c r="B30" s="34">
        <v>190</v>
      </c>
      <c r="C30" s="35">
        <v>3.5023148148148144E-2</v>
      </c>
      <c r="D30" s="35">
        <v>3.4722222222222224E-2</v>
      </c>
      <c r="E30" s="34" t="s">
        <v>441</v>
      </c>
      <c r="F30" s="34" t="s">
        <v>410</v>
      </c>
      <c r="G30" s="34" t="s">
        <v>415</v>
      </c>
      <c r="H30" s="34" t="s">
        <v>412</v>
      </c>
      <c r="I30" s="34">
        <v>26</v>
      </c>
      <c r="J30" s="35">
        <v>3.4722222222222224E-2</v>
      </c>
      <c r="K30" s="38" t="str">
        <f>VLOOKUP($E30,'PWR GP 2016-17 Groups'!$A$2:$B$206,2,0)</f>
        <v>E</v>
      </c>
      <c r="L30">
        <v>18</v>
      </c>
    </row>
    <row r="31" spans="1:12">
      <c r="A31" s="34">
        <v>116</v>
      </c>
      <c r="B31" s="34">
        <v>124</v>
      </c>
      <c r="C31" s="35">
        <v>3.5196759259259254E-2</v>
      </c>
      <c r="D31" s="35">
        <v>3.5092592592592592E-2</v>
      </c>
      <c r="E31" s="34" t="s">
        <v>442</v>
      </c>
      <c r="F31" s="34" t="s">
        <v>410</v>
      </c>
      <c r="G31" s="34" t="s">
        <v>411</v>
      </c>
      <c r="H31" s="34" t="s">
        <v>412</v>
      </c>
      <c r="I31" s="34">
        <v>27</v>
      </c>
      <c r="J31" s="35">
        <v>3.5092592592592592E-2</v>
      </c>
      <c r="K31" s="38" t="str">
        <f>VLOOKUP($E31,'PWR GP 2016-17 Groups'!$A$2:$B$206,2,0)</f>
        <v>D</v>
      </c>
      <c r="L31">
        <v>14</v>
      </c>
    </row>
    <row r="32" spans="1:12">
      <c r="A32" s="34">
        <v>117</v>
      </c>
      <c r="B32" s="34">
        <v>34</v>
      </c>
      <c r="C32" s="35">
        <v>3.5277777777777776E-2</v>
      </c>
      <c r="D32" s="35">
        <v>3.5023148148148144E-2</v>
      </c>
      <c r="E32" s="34" t="s">
        <v>443</v>
      </c>
      <c r="F32" s="34" t="s">
        <v>410</v>
      </c>
      <c r="G32" s="34" t="s">
        <v>411</v>
      </c>
      <c r="H32" s="34" t="s">
        <v>412</v>
      </c>
      <c r="I32" s="34">
        <v>28</v>
      </c>
      <c r="J32" s="35">
        <v>3.5023148148148144E-2</v>
      </c>
      <c r="K32" s="38" t="str">
        <f>VLOOKUP($E32,'PWR GP 2016-17 Groups'!$A$2:$B$206,2,0)</f>
        <v>D</v>
      </c>
      <c r="L32">
        <v>13</v>
      </c>
    </row>
    <row r="33" spans="1:12">
      <c r="A33" s="34">
        <v>118</v>
      </c>
      <c r="B33" s="34">
        <v>88</v>
      </c>
      <c r="C33" s="35">
        <v>3.5289351851851856E-2</v>
      </c>
      <c r="D33" s="35">
        <v>3.5057870370370371E-2</v>
      </c>
      <c r="E33" s="34" t="s">
        <v>444</v>
      </c>
      <c r="F33" s="34" t="s">
        <v>410</v>
      </c>
      <c r="G33" s="34" t="s">
        <v>417</v>
      </c>
      <c r="H33" s="34" t="s">
        <v>412</v>
      </c>
      <c r="I33" s="34">
        <v>29</v>
      </c>
      <c r="J33" s="35">
        <v>3.5057870370370371E-2</v>
      </c>
      <c r="K33" s="38" t="str">
        <f>VLOOKUP($E33,'PWR GP 2016-17 Groups'!$A$2:$B$206,2,0)</f>
        <v>E</v>
      </c>
      <c r="L33">
        <v>16</v>
      </c>
    </row>
    <row r="34" spans="1:12">
      <c r="A34" s="34">
        <v>122</v>
      </c>
      <c r="B34" s="34">
        <v>333</v>
      </c>
      <c r="C34" s="35">
        <v>3.560185185185185E-2</v>
      </c>
      <c r="D34" s="35">
        <v>3.5428240740740739E-2</v>
      </c>
      <c r="E34" s="34" t="s">
        <v>445</v>
      </c>
      <c r="F34" s="34" t="s">
        <v>0</v>
      </c>
      <c r="G34" s="34" t="s">
        <v>427</v>
      </c>
      <c r="H34" s="34" t="s">
        <v>412</v>
      </c>
      <c r="I34" s="34">
        <v>30</v>
      </c>
      <c r="J34" s="35">
        <v>3.5428240740740739E-2</v>
      </c>
      <c r="K34" s="38" t="str">
        <f>VLOOKUP($E34,'PWR GP 2016-17 Groups'!$A$2:$B$206,2,0)</f>
        <v>D</v>
      </c>
      <c r="L34">
        <v>12</v>
      </c>
    </row>
    <row r="35" spans="1:12">
      <c r="A35" s="34">
        <v>128</v>
      </c>
      <c r="B35" s="34">
        <v>111</v>
      </c>
      <c r="C35" s="35">
        <v>3.6018518518518519E-2</v>
      </c>
      <c r="D35" s="35">
        <v>3.5787037037037034E-2</v>
      </c>
      <c r="E35" s="34" t="s">
        <v>446</v>
      </c>
      <c r="F35" s="34" t="s">
        <v>0</v>
      </c>
      <c r="G35" s="34" t="s">
        <v>447</v>
      </c>
      <c r="H35" s="34" t="s">
        <v>412</v>
      </c>
      <c r="I35" s="34">
        <v>31</v>
      </c>
      <c r="J35" s="35">
        <v>3.5787037037037034E-2</v>
      </c>
      <c r="K35" s="38" t="str">
        <f>VLOOKUP($E35,'PWR GP 2016-17 Groups'!$A$2:$B$206,2,0)</f>
        <v>E</v>
      </c>
      <c r="L35">
        <v>15</v>
      </c>
    </row>
    <row r="36" spans="1:12">
      <c r="A36" s="34">
        <v>136</v>
      </c>
      <c r="B36" s="34">
        <v>251</v>
      </c>
      <c r="C36" s="35">
        <v>3.650462962962963E-2</v>
      </c>
      <c r="D36" s="35">
        <v>3.6319444444444439E-2</v>
      </c>
      <c r="E36" s="34" t="s">
        <v>448</v>
      </c>
      <c r="F36" s="34" t="s">
        <v>0</v>
      </c>
      <c r="G36" s="34" t="s">
        <v>427</v>
      </c>
      <c r="H36" s="34" t="s">
        <v>412</v>
      </c>
      <c r="I36" s="34">
        <v>32</v>
      </c>
      <c r="J36" s="35">
        <v>3.6319444444444439E-2</v>
      </c>
      <c r="K36" s="38" t="str">
        <f>VLOOKUP($E36,'PWR GP 2016-17 Groups'!$A$2:$B$206,2,0)</f>
        <v>D</v>
      </c>
      <c r="L36">
        <v>11</v>
      </c>
    </row>
    <row r="37" spans="1:12">
      <c r="A37" s="34">
        <v>139</v>
      </c>
      <c r="B37" s="34">
        <v>18</v>
      </c>
      <c r="C37" s="35">
        <v>3.6562499999999998E-2</v>
      </c>
      <c r="D37" s="35">
        <v>3.6458333333333336E-2</v>
      </c>
      <c r="E37" s="34" t="s">
        <v>449</v>
      </c>
      <c r="F37" s="34" t="s">
        <v>410</v>
      </c>
      <c r="G37" s="34" t="s">
        <v>417</v>
      </c>
      <c r="H37" s="34" t="s">
        <v>412</v>
      </c>
      <c r="I37" s="34">
        <v>33</v>
      </c>
      <c r="J37" s="35">
        <v>3.6458333333333336E-2</v>
      </c>
      <c r="K37" s="38" t="str">
        <f>VLOOKUP($E37,'PWR GP 2016-17 Groups'!$A$2:$B$206,2,0)</f>
        <v>C</v>
      </c>
      <c r="L37">
        <v>11</v>
      </c>
    </row>
    <row r="38" spans="1:12">
      <c r="A38" s="34">
        <v>151</v>
      </c>
      <c r="B38" s="34">
        <v>163</v>
      </c>
      <c r="C38" s="35">
        <v>3.6967592592592594E-2</v>
      </c>
      <c r="D38" s="35">
        <v>3.6886574074074079E-2</v>
      </c>
      <c r="E38" s="34" t="s">
        <v>450</v>
      </c>
      <c r="F38" s="34" t="s">
        <v>410</v>
      </c>
      <c r="G38" s="34" t="s">
        <v>415</v>
      </c>
      <c r="H38" s="34" t="s">
        <v>412</v>
      </c>
      <c r="I38" s="34">
        <v>34</v>
      </c>
      <c r="J38" s="35">
        <v>3.6886574074074079E-2</v>
      </c>
      <c r="K38" s="38" t="str">
        <f>VLOOKUP($E38,'PWR GP 2016-17 Groups'!$A$2:$B$206,2,0)</f>
        <v>E</v>
      </c>
      <c r="L38">
        <v>14</v>
      </c>
    </row>
    <row r="39" spans="1:12">
      <c r="A39" s="34">
        <v>152</v>
      </c>
      <c r="B39" s="34">
        <v>281</v>
      </c>
      <c r="C39" s="35">
        <v>3.7083333333333336E-2</v>
      </c>
      <c r="D39" s="35">
        <v>3.6712962962962961E-2</v>
      </c>
      <c r="E39" s="34" t="s">
        <v>451</v>
      </c>
      <c r="F39" s="34" t="s">
        <v>0</v>
      </c>
      <c r="G39" s="34" t="s">
        <v>421</v>
      </c>
      <c r="H39" s="34" t="s">
        <v>412</v>
      </c>
      <c r="I39" s="34">
        <v>35</v>
      </c>
      <c r="J39" s="35">
        <v>3.6712962962962961E-2</v>
      </c>
      <c r="K39" s="38" t="str">
        <f>VLOOKUP($E39,'PWR GP 2016-17 Groups'!$A$2:$B$206,2,0)</f>
        <v>D</v>
      </c>
      <c r="L39">
        <v>10</v>
      </c>
    </row>
    <row r="40" spans="1:12">
      <c r="A40" s="34">
        <v>157</v>
      </c>
      <c r="B40" s="34">
        <v>104</v>
      </c>
      <c r="C40" s="35">
        <v>3.7662037037037036E-2</v>
      </c>
      <c r="D40" s="35">
        <v>3.7349537037037035E-2</v>
      </c>
      <c r="E40" s="34" t="s">
        <v>597</v>
      </c>
      <c r="F40" s="34" t="s">
        <v>0</v>
      </c>
      <c r="G40" s="34" t="s">
        <v>427</v>
      </c>
      <c r="H40" s="34" t="s">
        <v>412</v>
      </c>
      <c r="I40" s="34">
        <v>36</v>
      </c>
      <c r="J40" s="35">
        <v>3.7349537037037035E-2</v>
      </c>
      <c r="K40" s="38" t="s">
        <v>111</v>
      </c>
      <c r="L40">
        <v>20</v>
      </c>
    </row>
    <row r="41" spans="1:12">
      <c r="A41" s="34">
        <v>161</v>
      </c>
      <c r="B41" s="34">
        <v>47</v>
      </c>
      <c r="C41" s="35">
        <v>3.771990740740741E-2</v>
      </c>
      <c r="D41" s="35">
        <v>3.740740740740741E-2</v>
      </c>
      <c r="E41" s="34" t="s">
        <v>452</v>
      </c>
      <c r="F41" s="34" t="s">
        <v>410</v>
      </c>
      <c r="G41" s="34" t="s">
        <v>415</v>
      </c>
      <c r="H41" s="34" t="s">
        <v>412</v>
      </c>
      <c r="I41" s="34">
        <v>37</v>
      </c>
      <c r="J41" s="35">
        <v>3.740740740740741E-2</v>
      </c>
      <c r="K41" s="38" t="str">
        <f>VLOOKUP($E41,'PWR GP 2016-17 Groups'!$A$2:$B$206,2,0)</f>
        <v>F</v>
      </c>
      <c r="L41">
        <v>20</v>
      </c>
    </row>
    <row r="42" spans="1:12">
      <c r="A42" s="34">
        <v>162</v>
      </c>
      <c r="B42" s="34">
        <v>74</v>
      </c>
      <c r="C42" s="35">
        <v>3.784722222222222E-2</v>
      </c>
      <c r="D42" s="35">
        <v>3.7488425925925925E-2</v>
      </c>
      <c r="E42" s="34" t="s">
        <v>515</v>
      </c>
      <c r="F42" s="34" t="s">
        <v>0</v>
      </c>
      <c r="G42" s="34" t="s">
        <v>427</v>
      </c>
      <c r="H42" s="34" t="s">
        <v>412</v>
      </c>
      <c r="I42" s="34">
        <v>38</v>
      </c>
      <c r="J42" s="35">
        <v>3.7488425925925925E-2</v>
      </c>
      <c r="K42" s="38" t="str">
        <f>VLOOKUP($E42,'PWR GP 2016-17 Groups'!$A$2:$B$206,2,0)</f>
        <v>G</v>
      </c>
      <c r="L42">
        <v>18</v>
      </c>
    </row>
    <row r="43" spans="1:12">
      <c r="A43" s="34">
        <v>164</v>
      </c>
      <c r="B43" s="34">
        <v>140</v>
      </c>
      <c r="C43" s="35">
        <v>3.7905092592592594E-2</v>
      </c>
      <c r="D43" s="35">
        <v>3.7638888888888895E-2</v>
      </c>
      <c r="E43" s="34" t="s">
        <v>453</v>
      </c>
      <c r="F43" s="34" t="s">
        <v>410</v>
      </c>
      <c r="G43" s="34" t="s">
        <v>417</v>
      </c>
      <c r="H43" s="34" t="s">
        <v>412</v>
      </c>
      <c r="I43" s="34">
        <v>39</v>
      </c>
      <c r="J43" s="35">
        <v>3.7638888888888895E-2</v>
      </c>
      <c r="K43" s="38" t="str">
        <f>VLOOKUP($E43,'PWR GP 2016-17 Groups'!$A$2:$B$206,2,0)</f>
        <v>F</v>
      </c>
      <c r="L43">
        <v>18</v>
      </c>
    </row>
    <row r="44" spans="1:12">
      <c r="A44" s="34">
        <v>165</v>
      </c>
      <c r="B44" s="34">
        <v>193</v>
      </c>
      <c r="C44" s="35">
        <v>3.7997685185185183E-2</v>
      </c>
      <c r="D44" s="35">
        <v>3.7696759259259256E-2</v>
      </c>
      <c r="E44" s="34" t="s">
        <v>454</v>
      </c>
      <c r="F44" s="34" t="s">
        <v>410</v>
      </c>
      <c r="G44" s="34" t="s">
        <v>411</v>
      </c>
      <c r="H44" s="34" t="s">
        <v>412</v>
      </c>
      <c r="I44" s="34">
        <v>40</v>
      </c>
      <c r="J44" s="35">
        <v>3.7696759259259256E-2</v>
      </c>
      <c r="K44" s="38" t="str">
        <f>VLOOKUP($E44,'PWR GP 2016-17 Groups'!$A$2:$B$206,2,0)</f>
        <v>D</v>
      </c>
      <c r="L44">
        <v>9</v>
      </c>
    </row>
    <row r="45" spans="1:12">
      <c r="A45" s="34">
        <v>170</v>
      </c>
      <c r="B45" s="34">
        <v>130</v>
      </c>
      <c r="C45" s="35">
        <v>3.8321759259259257E-2</v>
      </c>
      <c r="D45" s="35">
        <v>3.8124999999999999E-2</v>
      </c>
      <c r="E45" s="34" t="s">
        <v>455</v>
      </c>
      <c r="F45" s="34" t="s">
        <v>410</v>
      </c>
      <c r="G45" s="34" t="s">
        <v>417</v>
      </c>
      <c r="H45" s="34" t="s">
        <v>412</v>
      </c>
      <c r="I45" s="34">
        <v>41</v>
      </c>
      <c r="J45" s="35">
        <v>3.8124999999999999E-2</v>
      </c>
      <c r="K45" s="38" t="str">
        <f>VLOOKUP($E45,'PWR GP 2016-17 Groups'!$A$2:$B$206,2,0)</f>
        <v>F</v>
      </c>
      <c r="L45">
        <v>16</v>
      </c>
    </row>
    <row r="46" spans="1:12">
      <c r="A46" s="34">
        <v>172</v>
      </c>
      <c r="B46" s="34">
        <v>83</v>
      </c>
      <c r="C46" s="35">
        <v>3.8495370370370367E-2</v>
      </c>
      <c r="D46" s="35">
        <v>3.829861111111111E-2</v>
      </c>
      <c r="E46" s="34" t="s">
        <v>456</v>
      </c>
      <c r="F46" s="34" t="s">
        <v>410</v>
      </c>
      <c r="G46" s="34" t="s">
        <v>457</v>
      </c>
      <c r="H46" s="34" t="s">
        <v>412</v>
      </c>
      <c r="I46" s="34">
        <v>42</v>
      </c>
      <c r="J46" s="35">
        <v>3.829861111111111E-2</v>
      </c>
      <c r="K46" s="38" t="str">
        <f>VLOOKUP($E46,'PWR GP 2016-17 Groups'!$A$2:$B$206,2,0)</f>
        <v>G</v>
      </c>
      <c r="L46">
        <v>16</v>
      </c>
    </row>
    <row r="47" spans="1:12">
      <c r="A47" s="34">
        <v>175</v>
      </c>
      <c r="B47" s="34">
        <v>292</v>
      </c>
      <c r="C47" s="35">
        <v>3.8680555555555558E-2</v>
      </c>
      <c r="D47" s="35">
        <v>3.8379629629629632E-2</v>
      </c>
      <c r="E47" s="34" t="s">
        <v>458</v>
      </c>
      <c r="F47" s="34" t="s">
        <v>410</v>
      </c>
      <c r="G47" s="34" t="s">
        <v>415</v>
      </c>
      <c r="H47" s="34" t="s">
        <v>412</v>
      </c>
      <c r="I47" s="34">
        <v>43</v>
      </c>
      <c r="J47" s="35">
        <v>3.8379629629629632E-2</v>
      </c>
      <c r="K47" s="38" t="str">
        <f>VLOOKUP($E47,'PWR GP 2016-17 Groups'!$A$2:$B$206,2,0)</f>
        <v>F</v>
      </c>
      <c r="L47">
        <v>15</v>
      </c>
    </row>
    <row r="48" spans="1:12">
      <c r="A48" s="34">
        <v>189</v>
      </c>
      <c r="B48" s="34">
        <v>205</v>
      </c>
      <c r="C48" s="35">
        <v>3.9131944444444448E-2</v>
      </c>
      <c r="D48" s="35">
        <v>3.8865740740740742E-2</v>
      </c>
      <c r="E48" s="34" t="s">
        <v>459</v>
      </c>
      <c r="F48" s="34" t="s">
        <v>410</v>
      </c>
      <c r="G48" s="34" t="s">
        <v>415</v>
      </c>
      <c r="H48" s="34" t="s">
        <v>412</v>
      </c>
      <c r="I48" s="34">
        <v>44</v>
      </c>
      <c r="J48" s="35">
        <v>3.8865740740740742E-2</v>
      </c>
      <c r="K48" s="38" t="str">
        <f>VLOOKUP($E48,'PWR GP 2016-17 Groups'!$A$2:$B$206,2,0)</f>
        <v>G</v>
      </c>
      <c r="L48">
        <v>15</v>
      </c>
    </row>
    <row r="49" spans="1:12">
      <c r="A49" s="34">
        <v>190</v>
      </c>
      <c r="B49" s="34">
        <v>32</v>
      </c>
      <c r="C49" s="35">
        <v>3.9143518518518515E-2</v>
      </c>
      <c r="D49" s="35">
        <v>3.888888888888889E-2</v>
      </c>
      <c r="E49" s="34" t="s">
        <v>460</v>
      </c>
      <c r="F49" s="34" t="s">
        <v>0</v>
      </c>
      <c r="G49" s="34" t="s">
        <v>447</v>
      </c>
      <c r="H49" s="34" t="s">
        <v>412</v>
      </c>
      <c r="I49" s="34">
        <v>45</v>
      </c>
      <c r="J49" s="35">
        <v>3.888888888888889E-2</v>
      </c>
      <c r="K49" s="38" t="str">
        <f>VLOOKUP($E49,'PWR GP 2016-17 Groups'!$A$2:$B$206,2,0)</f>
        <v>G</v>
      </c>
      <c r="L49">
        <v>14</v>
      </c>
    </row>
    <row r="50" spans="1:12">
      <c r="A50" s="34">
        <v>191</v>
      </c>
      <c r="B50" s="34">
        <v>91</v>
      </c>
      <c r="C50" s="35">
        <v>3.9155092592592596E-2</v>
      </c>
      <c r="D50" s="35">
        <v>3.8981481481481485E-2</v>
      </c>
      <c r="E50" s="34" t="s">
        <v>461</v>
      </c>
      <c r="F50" s="34" t="s">
        <v>0</v>
      </c>
      <c r="G50" s="34" t="s">
        <v>427</v>
      </c>
      <c r="H50" s="34" t="s">
        <v>412</v>
      </c>
      <c r="I50" s="34">
        <v>46</v>
      </c>
      <c r="J50" s="35">
        <v>3.8981481481481485E-2</v>
      </c>
      <c r="K50" s="38" t="str">
        <f>VLOOKUP($E50,'PWR GP 2016-17 Groups'!$A$2:$B$206,2,0)</f>
        <v>G</v>
      </c>
      <c r="L50">
        <v>13</v>
      </c>
    </row>
    <row r="51" spans="1:12">
      <c r="A51" s="34">
        <v>210</v>
      </c>
      <c r="B51" s="34">
        <v>186</v>
      </c>
      <c r="C51" s="35">
        <v>4.027777777777778E-2</v>
      </c>
      <c r="D51" s="35">
        <v>3.9953703703703707E-2</v>
      </c>
      <c r="E51" s="34" t="s">
        <v>462</v>
      </c>
      <c r="F51" s="34" t="s">
        <v>0</v>
      </c>
      <c r="G51" s="34" t="s">
        <v>421</v>
      </c>
      <c r="H51" s="34" t="s">
        <v>412</v>
      </c>
      <c r="I51" s="34">
        <v>47</v>
      </c>
      <c r="J51" s="35">
        <v>3.9953703703703707E-2</v>
      </c>
      <c r="K51" s="38" t="str">
        <f>VLOOKUP($E51,'PWR GP 2016-17 Groups'!$A$2:$B$206,2,0)</f>
        <v>H</v>
      </c>
      <c r="L51">
        <v>20</v>
      </c>
    </row>
    <row r="52" spans="1:12">
      <c r="A52" s="34">
        <v>214</v>
      </c>
      <c r="B52" s="34">
        <v>141</v>
      </c>
      <c r="C52" s="35">
        <v>4.0567129629629627E-2</v>
      </c>
      <c r="D52" s="35">
        <v>4.0208333333333332E-2</v>
      </c>
      <c r="E52" s="34" t="s">
        <v>463</v>
      </c>
      <c r="F52" s="34" t="s">
        <v>0</v>
      </c>
      <c r="G52" s="34" t="s">
        <v>427</v>
      </c>
      <c r="H52" s="34" t="s">
        <v>412</v>
      </c>
      <c r="I52" s="34">
        <v>48</v>
      </c>
      <c r="J52" s="35">
        <v>4.0208333333333332E-2</v>
      </c>
      <c r="K52" s="38" t="str">
        <f>VLOOKUP($E52,'PWR GP 2016-17 Groups'!$A$2:$B$206,2,0)</f>
        <v>H</v>
      </c>
      <c r="L52">
        <v>18</v>
      </c>
    </row>
    <row r="53" spans="1:12">
      <c r="A53" s="34">
        <v>220</v>
      </c>
      <c r="B53" s="34">
        <v>322</v>
      </c>
      <c r="C53" s="35">
        <v>4.0821759259259259E-2</v>
      </c>
      <c r="D53" s="35">
        <v>4.0520833333333332E-2</v>
      </c>
      <c r="E53" s="34" t="s">
        <v>464</v>
      </c>
      <c r="F53" s="34" t="s">
        <v>410</v>
      </c>
      <c r="G53" s="34" t="s">
        <v>417</v>
      </c>
      <c r="H53" s="34" t="s">
        <v>412</v>
      </c>
      <c r="I53" s="34">
        <v>49</v>
      </c>
      <c r="J53" s="35">
        <v>4.0520833333333332E-2</v>
      </c>
      <c r="K53" s="38" t="str">
        <f>VLOOKUP($E53,'PWR GP 2016-17 Groups'!$A$2:$B$206,2,0)</f>
        <v>G</v>
      </c>
      <c r="L53">
        <v>12</v>
      </c>
    </row>
    <row r="54" spans="1:12">
      <c r="A54" s="34">
        <v>224</v>
      </c>
      <c r="B54" s="34">
        <v>43</v>
      </c>
      <c r="C54" s="35">
        <v>4.1018518518518517E-2</v>
      </c>
      <c r="D54" s="35">
        <v>4.0706018518518523E-2</v>
      </c>
      <c r="E54" s="34" t="s">
        <v>465</v>
      </c>
      <c r="F54" s="34" t="s">
        <v>0</v>
      </c>
      <c r="G54" s="34" t="s">
        <v>427</v>
      </c>
      <c r="H54" s="34" t="s">
        <v>412</v>
      </c>
      <c r="I54" s="34">
        <v>50</v>
      </c>
      <c r="J54" s="35">
        <v>4.0706018518518523E-2</v>
      </c>
      <c r="K54" s="38" t="str">
        <f>VLOOKUP($E54,'PWR GP 2016-17 Groups'!$A$2:$B$206,2,0)</f>
        <v>H</v>
      </c>
      <c r="L54">
        <v>16</v>
      </c>
    </row>
    <row r="55" spans="1:12">
      <c r="A55" s="34">
        <v>237</v>
      </c>
      <c r="B55" s="34">
        <v>94</v>
      </c>
      <c r="C55" s="35">
        <v>4.148148148148148E-2</v>
      </c>
      <c r="D55" s="35">
        <v>4.116898148148148E-2</v>
      </c>
      <c r="E55" s="34" t="s">
        <v>466</v>
      </c>
      <c r="F55" s="34" t="s">
        <v>410</v>
      </c>
      <c r="G55" s="34" t="s">
        <v>415</v>
      </c>
      <c r="H55" s="34" t="s">
        <v>412</v>
      </c>
      <c r="I55" s="34">
        <v>51</v>
      </c>
      <c r="J55" s="35">
        <v>4.116898148148148E-2</v>
      </c>
      <c r="K55" s="38" t="str">
        <f>VLOOKUP($E55,'PWR GP 2016-17 Groups'!$A$2:$B$206,2,0)</f>
        <v>H</v>
      </c>
      <c r="L55">
        <v>15</v>
      </c>
    </row>
    <row r="56" spans="1:12">
      <c r="A56" s="34">
        <v>239</v>
      </c>
      <c r="B56" s="34">
        <v>164</v>
      </c>
      <c r="C56" s="35">
        <v>4.1539351851851855E-2</v>
      </c>
      <c r="D56" s="35">
        <v>4.1226851851851855E-2</v>
      </c>
      <c r="E56" s="34" t="s">
        <v>467</v>
      </c>
      <c r="F56" s="34" t="s">
        <v>0</v>
      </c>
      <c r="G56" s="34" t="s">
        <v>421</v>
      </c>
      <c r="H56" s="34" t="s">
        <v>412</v>
      </c>
      <c r="I56" s="34">
        <v>52</v>
      </c>
      <c r="J56" s="35">
        <v>4.1226851851851855E-2</v>
      </c>
      <c r="K56" s="38" t="str">
        <f>VLOOKUP($E56,'PWR GP 2016-17 Groups'!$A$2:$B$206,2,0)</f>
        <v>I</v>
      </c>
      <c r="L56">
        <v>20</v>
      </c>
    </row>
    <row r="57" spans="1:12">
      <c r="A57" s="34">
        <v>246</v>
      </c>
      <c r="B57" s="34">
        <v>194</v>
      </c>
      <c r="C57" s="35">
        <v>4.2337962962962966E-2</v>
      </c>
      <c r="D57" s="35">
        <v>4.207175925925926E-2</v>
      </c>
      <c r="E57" s="34" t="s">
        <v>468</v>
      </c>
      <c r="F57" s="34" t="s">
        <v>0</v>
      </c>
      <c r="G57" s="34" t="s">
        <v>447</v>
      </c>
      <c r="H57" s="34" t="s">
        <v>412</v>
      </c>
      <c r="I57" s="34">
        <v>53</v>
      </c>
      <c r="J57" s="35">
        <v>4.207175925925926E-2</v>
      </c>
      <c r="K57" s="38" t="str">
        <f>VLOOKUP($E57,'PWR GP 2016-17 Groups'!$A$2:$B$206,2,0)</f>
        <v>G</v>
      </c>
      <c r="L57">
        <v>11</v>
      </c>
    </row>
    <row r="58" spans="1:12">
      <c r="A58" s="34">
        <v>253</v>
      </c>
      <c r="B58" s="34">
        <v>237</v>
      </c>
      <c r="C58" s="35">
        <v>4.2696759259259261E-2</v>
      </c>
      <c r="D58" s="35">
        <v>4.2442129629629628E-2</v>
      </c>
      <c r="E58" s="34" t="s">
        <v>469</v>
      </c>
      <c r="F58" s="34" t="s">
        <v>410</v>
      </c>
      <c r="G58" s="34" t="s">
        <v>415</v>
      </c>
      <c r="H58" s="34" t="s">
        <v>412</v>
      </c>
      <c r="I58" s="34">
        <v>54</v>
      </c>
      <c r="J58" s="35">
        <v>4.2442129629629628E-2</v>
      </c>
      <c r="K58" s="38" t="str">
        <f>VLOOKUP($E58,'PWR GP 2016-17 Groups'!$A$2:$B$206,2,0)</f>
        <v>G</v>
      </c>
      <c r="L58">
        <v>10</v>
      </c>
    </row>
    <row r="59" spans="1:12">
      <c r="A59" s="34">
        <v>259</v>
      </c>
      <c r="B59" s="34">
        <v>359</v>
      </c>
      <c r="C59" s="35">
        <v>4.3032407407407408E-2</v>
      </c>
      <c r="D59" s="35">
        <v>4.2673611111111114E-2</v>
      </c>
      <c r="E59" s="34" t="s">
        <v>470</v>
      </c>
      <c r="F59" s="34" t="s">
        <v>0</v>
      </c>
      <c r="G59" s="34" t="s">
        <v>427</v>
      </c>
      <c r="H59" s="34"/>
      <c r="I59" s="34"/>
      <c r="J59" s="35">
        <v>4.2673611111111114E-2</v>
      </c>
      <c r="K59" s="38" t="str">
        <f>VLOOKUP($E59,'PWR GP 2016-17 Groups'!$A$2:$B$206,2,0)</f>
        <v>H</v>
      </c>
      <c r="L59">
        <v>14</v>
      </c>
    </row>
    <row r="60" spans="1:12">
      <c r="A60" s="34">
        <v>260</v>
      </c>
      <c r="B60" s="34">
        <v>283</v>
      </c>
      <c r="C60" s="35">
        <v>4.341435185185185E-2</v>
      </c>
      <c r="D60" s="35">
        <v>4.3171296296296298E-2</v>
      </c>
      <c r="E60" s="34" t="s">
        <v>471</v>
      </c>
      <c r="F60" s="34" t="s">
        <v>410</v>
      </c>
      <c r="G60" s="34" t="s">
        <v>411</v>
      </c>
      <c r="H60" s="34" t="s">
        <v>412</v>
      </c>
      <c r="I60" s="34">
        <v>55</v>
      </c>
      <c r="J60" s="35">
        <v>4.3171296296296298E-2</v>
      </c>
      <c r="K60" s="38" t="str">
        <f>VLOOKUP($E60,'PWR GP 2016-17 Groups'!$A$2:$B$206,2,0)</f>
        <v>H</v>
      </c>
      <c r="L60">
        <v>13</v>
      </c>
    </row>
    <row r="61" spans="1:12">
      <c r="A61" s="34">
        <v>263</v>
      </c>
      <c r="B61" s="34">
        <v>159</v>
      </c>
      <c r="C61" s="35">
        <v>4.3530092592592599E-2</v>
      </c>
      <c r="D61" s="35">
        <v>4.3171296296296298E-2</v>
      </c>
      <c r="E61" s="34" t="s">
        <v>472</v>
      </c>
      <c r="F61" s="34" t="s">
        <v>0</v>
      </c>
      <c r="G61" s="34" t="s">
        <v>421</v>
      </c>
      <c r="H61" s="34" t="s">
        <v>412</v>
      </c>
      <c r="I61" s="34">
        <v>56</v>
      </c>
      <c r="J61" s="35">
        <v>4.3171296296296298E-2</v>
      </c>
      <c r="K61" s="38" t="str">
        <f>VLOOKUP($E61,'PWR GP 2016-17 Groups'!$A$2:$B$206,2,0)</f>
        <v>H</v>
      </c>
      <c r="L61">
        <v>12</v>
      </c>
    </row>
    <row r="62" spans="1:12">
      <c r="A62" s="34">
        <v>264</v>
      </c>
      <c r="B62" s="34">
        <v>179</v>
      </c>
      <c r="C62" s="35">
        <v>4.3680555555555556E-2</v>
      </c>
      <c r="D62" s="35">
        <v>4.3287037037037041E-2</v>
      </c>
      <c r="E62" s="34" t="s">
        <v>473</v>
      </c>
      <c r="F62" s="34" t="s">
        <v>0</v>
      </c>
      <c r="G62" s="34" t="s">
        <v>474</v>
      </c>
      <c r="H62" s="34" t="s">
        <v>412</v>
      </c>
      <c r="I62" s="34">
        <v>57</v>
      </c>
      <c r="J62" s="35">
        <v>4.3287037037037041E-2</v>
      </c>
      <c r="K62" s="38" t="str">
        <f>VLOOKUP($E62,'PWR GP 2016-17 Groups'!$A$2:$B$206,2,0)</f>
        <v>I</v>
      </c>
      <c r="L62">
        <v>18</v>
      </c>
    </row>
    <row r="63" spans="1:12">
      <c r="A63" s="34">
        <v>266</v>
      </c>
      <c r="B63" s="34">
        <v>326</v>
      </c>
      <c r="C63" s="35">
        <v>4.372685185185185E-2</v>
      </c>
      <c r="D63" s="35">
        <v>4.3310185185185181E-2</v>
      </c>
      <c r="E63" s="34" t="s">
        <v>475</v>
      </c>
      <c r="F63" s="34" t="s">
        <v>0</v>
      </c>
      <c r="G63" s="34" t="s">
        <v>427</v>
      </c>
      <c r="H63" s="34" t="s">
        <v>412</v>
      </c>
      <c r="I63" s="34">
        <v>58</v>
      </c>
      <c r="J63" s="35">
        <v>4.3310185185185181E-2</v>
      </c>
      <c r="K63" s="38" t="str">
        <f>VLOOKUP($E63,'PWR GP 2016-17 Groups'!$A$2:$B$206,2,0)</f>
        <v>I</v>
      </c>
      <c r="L63">
        <v>16</v>
      </c>
    </row>
    <row r="64" spans="1:12">
      <c r="A64" s="34">
        <v>269</v>
      </c>
      <c r="B64" s="34">
        <v>116</v>
      </c>
      <c r="C64" s="35">
        <v>4.386574074074074E-2</v>
      </c>
      <c r="D64" s="35">
        <v>4.3449074074074077E-2</v>
      </c>
      <c r="E64" s="34" t="s">
        <v>476</v>
      </c>
      <c r="F64" s="34" t="s">
        <v>0</v>
      </c>
      <c r="G64" s="34" t="s">
        <v>427</v>
      </c>
      <c r="H64" s="34" t="s">
        <v>412</v>
      </c>
      <c r="I64" s="34">
        <v>59</v>
      </c>
      <c r="J64" s="35">
        <v>4.3449074074074077E-2</v>
      </c>
      <c r="K64" s="38" t="str">
        <f>VLOOKUP($E64,'PWR GP 2016-17 Groups'!$A$2:$B$206,2,0)</f>
        <v>I</v>
      </c>
      <c r="L64">
        <v>15</v>
      </c>
    </row>
    <row r="65" spans="1:12">
      <c r="A65" s="34">
        <v>278</v>
      </c>
      <c r="B65" s="34">
        <v>36</v>
      </c>
      <c r="C65" s="35">
        <v>4.4641203703703704E-2</v>
      </c>
      <c r="D65" s="35">
        <v>4.4328703703703703E-2</v>
      </c>
      <c r="E65" s="34" t="s">
        <v>517</v>
      </c>
      <c r="F65" s="34" t="s">
        <v>0</v>
      </c>
      <c r="G65" s="34" t="s">
        <v>421</v>
      </c>
      <c r="H65" s="34" t="s">
        <v>412</v>
      </c>
      <c r="I65" s="34">
        <v>60</v>
      </c>
      <c r="J65" s="35">
        <v>4.4328703703703703E-2</v>
      </c>
      <c r="K65" s="38" t="str">
        <f>VLOOKUP($E65,'PWR GP 2016-17 Groups'!$A$2:$B$206,2,0)</f>
        <v>H</v>
      </c>
      <c r="L65">
        <v>11</v>
      </c>
    </row>
    <row r="66" spans="1:12">
      <c r="A66" s="34">
        <v>279</v>
      </c>
      <c r="B66" s="34">
        <v>257</v>
      </c>
      <c r="C66" s="35">
        <v>4.476851851851852E-2</v>
      </c>
      <c r="D66" s="35">
        <v>4.4513888888888888E-2</v>
      </c>
      <c r="E66" s="34" t="s">
        <v>477</v>
      </c>
      <c r="F66" s="34" t="s">
        <v>0</v>
      </c>
      <c r="G66" s="34" t="s">
        <v>427</v>
      </c>
      <c r="H66" s="34" t="s">
        <v>412</v>
      </c>
      <c r="I66" s="34">
        <v>61</v>
      </c>
      <c r="J66" s="35">
        <v>4.4513888888888888E-2</v>
      </c>
      <c r="K66" s="38" t="e">
        <f>VLOOKUP($E66,'PWR GP 2016-17 Groups'!$A$2:$B$206,2,0)</f>
        <v>#N/A</v>
      </c>
    </row>
    <row r="67" spans="1:12">
      <c r="A67" s="34">
        <v>280</v>
      </c>
      <c r="B67" s="34">
        <v>256</v>
      </c>
      <c r="C67" s="35">
        <v>4.476851851851852E-2</v>
      </c>
      <c r="D67" s="35">
        <v>4.4513888888888888E-2</v>
      </c>
      <c r="E67" s="34" t="s">
        <v>478</v>
      </c>
      <c r="F67" s="34" t="s">
        <v>410</v>
      </c>
      <c r="G67" s="34" t="s">
        <v>415</v>
      </c>
      <c r="H67" s="34" t="s">
        <v>412</v>
      </c>
      <c r="I67" s="34">
        <v>62</v>
      </c>
      <c r="J67" s="35">
        <v>4.4513888888888888E-2</v>
      </c>
      <c r="K67" s="38" t="e">
        <f>VLOOKUP($E67,'PWR GP 2016-17 Groups'!$A$2:$B$206,2,0)</f>
        <v>#N/A</v>
      </c>
    </row>
    <row r="68" spans="1:12">
      <c r="A68" s="34">
        <v>283</v>
      </c>
      <c r="B68" s="34">
        <v>44</v>
      </c>
      <c r="C68" s="35">
        <v>4.4895833333333329E-2</v>
      </c>
      <c r="D68" s="35">
        <v>4.4606481481481476E-2</v>
      </c>
      <c r="E68" s="34" t="s">
        <v>479</v>
      </c>
      <c r="F68" s="34" t="s">
        <v>0</v>
      </c>
      <c r="G68" s="34" t="s">
        <v>474</v>
      </c>
      <c r="H68" s="34" t="s">
        <v>412</v>
      </c>
      <c r="I68" s="34">
        <v>63</v>
      </c>
      <c r="J68" s="35">
        <v>4.4606481481481476E-2</v>
      </c>
      <c r="K68" s="38" t="str">
        <f>VLOOKUP($E68,'PWR GP 2016-17 Groups'!$A$2:$B$206,2,0)</f>
        <v>I</v>
      </c>
      <c r="L68">
        <v>14</v>
      </c>
    </row>
    <row r="69" spans="1:12">
      <c r="A69" s="34">
        <v>300</v>
      </c>
      <c r="B69" s="34">
        <v>192</v>
      </c>
      <c r="C69" s="35">
        <v>4.6377314814814809E-2</v>
      </c>
      <c r="D69" s="35">
        <v>4.6099537037037036E-2</v>
      </c>
      <c r="E69" s="34" t="s">
        <v>480</v>
      </c>
      <c r="F69" s="34" t="s">
        <v>0</v>
      </c>
      <c r="G69" s="34" t="s">
        <v>474</v>
      </c>
      <c r="H69" s="34" t="s">
        <v>412</v>
      </c>
      <c r="I69" s="34">
        <v>64</v>
      </c>
      <c r="J69" s="35">
        <v>4.6099537037037036E-2</v>
      </c>
      <c r="K69" s="38" t="str">
        <f>VLOOKUP($E69,'PWR GP 2016-17 Groups'!$A$2:$B$206,2,0)</f>
        <v>I</v>
      </c>
      <c r="L69">
        <v>13</v>
      </c>
    </row>
    <row r="70" spans="1:12">
      <c r="A70" s="34">
        <v>303</v>
      </c>
      <c r="B70" s="34">
        <v>33</v>
      </c>
      <c r="C70" s="35">
        <v>4.6944444444444448E-2</v>
      </c>
      <c r="D70" s="35">
        <v>4.6550925925925919E-2</v>
      </c>
      <c r="E70" s="34" t="s">
        <v>481</v>
      </c>
      <c r="F70" s="34" t="s">
        <v>0</v>
      </c>
      <c r="G70" s="34" t="s">
        <v>427</v>
      </c>
      <c r="H70" s="34" t="s">
        <v>412</v>
      </c>
      <c r="I70" s="34">
        <v>65</v>
      </c>
      <c r="J70" s="35">
        <v>4.6550925925925919E-2</v>
      </c>
      <c r="K70" s="38" t="str">
        <f>VLOOKUP($E70,'PWR GP 2016-17 Groups'!$A$2:$B$206,2,0)</f>
        <v>J</v>
      </c>
      <c r="L70">
        <v>20</v>
      </c>
    </row>
    <row r="71" spans="1:12">
      <c r="A71" s="34">
        <v>308</v>
      </c>
      <c r="B71" s="34">
        <v>5</v>
      </c>
      <c r="C71" s="35">
        <v>4.7303240740740743E-2</v>
      </c>
      <c r="D71" s="35">
        <v>4.6828703703703706E-2</v>
      </c>
      <c r="E71" s="34" t="s">
        <v>482</v>
      </c>
      <c r="F71" s="34" t="s">
        <v>410</v>
      </c>
      <c r="G71" s="34" t="s">
        <v>417</v>
      </c>
      <c r="H71" s="34" t="s">
        <v>412</v>
      </c>
      <c r="I71" s="34">
        <v>66</v>
      </c>
      <c r="J71" s="35">
        <v>4.6828703703703706E-2</v>
      </c>
      <c r="K71" s="38" t="str">
        <f>VLOOKUP($E71,'PWR GP 2016-17 Groups'!$A$2:$B$206,2,0)</f>
        <v>H</v>
      </c>
      <c r="L71">
        <v>10</v>
      </c>
    </row>
    <row r="72" spans="1:12">
      <c r="A72" s="34">
        <v>309</v>
      </c>
      <c r="B72" s="34">
        <v>332</v>
      </c>
      <c r="C72" s="35">
        <v>4.7303240740740743E-2</v>
      </c>
      <c r="D72" s="35">
        <v>4.6828703703703706E-2</v>
      </c>
      <c r="E72" s="34" t="s">
        <v>483</v>
      </c>
      <c r="F72" s="34" t="s">
        <v>0</v>
      </c>
      <c r="G72" s="34" t="s">
        <v>421</v>
      </c>
      <c r="H72" s="34" t="s">
        <v>412</v>
      </c>
      <c r="I72" s="34">
        <v>67</v>
      </c>
      <c r="J72" s="35">
        <v>4.6828703703703706E-2</v>
      </c>
      <c r="K72" s="38" t="str">
        <f>VLOOKUP($E72,'PWR GP 2016-17 Groups'!$A$2:$B$206,2,0)</f>
        <v>J</v>
      </c>
      <c r="L72">
        <v>18</v>
      </c>
    </row>
    <row r="73" spans="1:12">
      <c r="A73" s="34">
        <v>322</v>
      </c>
      <c r="B73" s="34">
        <v>70</v>
      </c>
      <c r="C73" s="35">
        <v>4.9062500000000002E-2</v>
      </c>
      <c r="D73" s="35">
        <v>4.8668981481481487E-2</v>
      </c>
      <c r="E73" s="34" t="s">
        <v>484</v>
      </c>
      <c r="F73" s="34" t="s">
        <v>0</v>
      </c>
      <c r="G73" s="34" t="s">
        <v>421</v>
      </c>
      <c r="H73" s="34" t="s">
        <v>412</v>
      </c>
      <c r="I73" s="34">
        <v>68</v>
      </c>
      <c r="J73" s="35">
        <v>4.8668981481481487E-2</v>
      </c>
      <c r="K73" s="38" t="str">
        <f>VLOOKUP($E73,'PWR GP 2016-17 Groups'!$A$2:$B$206,2,0)</f>
        <v>J</v>
      </c>
      <c r="L73">
        <v>16</v>
      </c>
    </row>
    <row r="74" spans="1:12">
      <c r="A74" s="34">
        <v>335</v>
      </c>
      <c r="B74" s="34">
        <v>60</v>
      </c>
      <c r="C74" s="35">
        <v>5.168981481481482E-2</v>
      </c>
      <c r="D74" s="35">
        <v>5.1261574074074077E-2</v>
      </c>
      <c r="E74" s="34" t="s">
        <v>485</v>
      </c>
      <c r="F74" s="34" t="s">
        <v>0</v>
      </c>
      <c r="G74" s="34" t="s">
        <v>421</v>
      </c>
      <c r="H74" s="34" t="s">
        <v>412</v>
      </c>
      <c r="I74" s="34">
        <v>69</v>
      </c>
      <c r="J74" s="35">
        <v>5.1261574074074077E-2</v>
      </c>
      <c r="K74" s="38" t="str">
        <f>VLOOKUP($E74,'PWR GP 2016-17 Groups'!$A$2:$B$206,2,0)</f>
        <v>J</v>
      </c>
      <c r="L74">
        <v>15</v>
      </c>
    </row>
  </sheetData>
  <autoFilter ref="A1:L74"/>
  <mergeCells count="3">
    <mergeCell ref="E1:E2"/>
    <mergeCell ref="H1:H2"/>
    <mergeCell ref="I1: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51" workbookViewId="0">
      <selection activeCell="C62" sqref="C62"/>
    </sheetView>
  </sheetViews>
  <sheetFormatPr defaultRowHeight="15"/>
  <cols>
    <col min="1" max="1" width="7" style="44" bestFit="1" customWidth="1"/>
    <col min="2" max="2" width="6.42578125" style="44" bestFit="1" customWidth="1"/>
    <col min="3" max="3" width="22.42578125" style="44" bestFit="1" customWidth="1"/>
    <col min="4" max="4" width="4.42578125" style="44" bestFit="1" customWidth="1"/>
    <col min="5" max="5" width="8.140625" style="44" bestFit="1" customWidth="1"/>
    <col min="6" max="6" width="19.28515625" style="44" bestFit="1" customWidth="1"/>
    <col min="7" max="8" width="9.140625" style="44"/>
  </cols>
  <sheetData>
    <row r="1" spans="1:8">
      <c r="A1" s="43" t="s">
        <v>527</v>
      </c>
      <c r="B1" s="43" t="s">
        <v>528</v>
      </c>
      <c r="C1" s="43" t="s">
        <v>529</v>
      </c>
      <c r="D1" s="43" t="s">
        <v>530</v>
      </c>
      <c r="E1" s="43" t="s">
        <v>406</v>
      </c>
      <c r="F1" s="43" t="s">
        <v>531</v>
      </c>
      <c r="G1" s="43" t="s">
        <v>509</v>
      </c>
      <c r="H1" s="43" t="s">
        <v>510</v>
      </c>
    </row>
    <row r="2" spans="1:8">
      <c r="A2" s="44">
        <v>17</v>
      </c>
      <c r="B2" s="44">
        <v>17</v>
      </c>
      <c r="C2" s="44" t="s">
        <v>127</v>
      </c>
      <c r="D2" s="44">
        <v>37</v>
      </c>
      <c r="E2" s="45">
        <v>1.4541666666666666</v>
      </c>
      <c r="F2" s="44" t="s">
        <v>412</v>
      </c>
      <c r="G2" s="46"/>
      <c r="H2" s="44">
        <v>20</v>
      </c>
    </row>
    <row r="3" spans="1:8">
      <c r="A3" s="44">
        <v>37</v>
      </c>
      <c r="B3" s="44">
        <v>36</v>
      </c>
      <c r="C3" s="44" t="s">
        <v>535</v>
      </c>
      <c r="D3" s="44">
        <v>48</v>
      </c>
      <c r="E3" s="45">
        <v>1.5770833333333334</v>
      </c>
      <c r="F3" s="44" t="s">
        <v>412</v>
      </c>
      <c r="G3" s="46" t="str">
        <f>VLOOKUP($C3,'PWR GP 2016-17 Groups'!$A$2:$B$206,2,0)</f>
        <v>A</v>
      </c>
      <c r="H3" s="44">
        <v>18</v>
      </c>
    </row>
    <row r="4" spans="1:8">
      <c r="A4" s="44">
        <v>57</v>
      </c>
      <c r="B4" s="44">
        <v>56</v>
      </c>
      <c r="C4" s="44" t="s">
        <v>537</v>
      </c>
      <c r="D4" s="44">
        <v>47</v>
      </c>
      <c r="E4" s="45">
        <v>1.6111111111111109</v>
      </c>
      <c r="F4" s="44" t="s">
        <v>412</v>
      </c>
      <c r="G4" s="46" t="str">
        <f>VLOOKUP($C4,'PWR GP 2016-17 Groups'!$A$2:$B$206,2,0)</f>
        <v>A</v>
      </c>
      <c r="H4" s="44">
        <v>16</v>
      </c>
    </row>
    <row r="5" spans="1:8">
      <c r="A5" s="44">
        <v>59</v>
      </c>
      <c r="B5" s="44">
        <v>58</v>
      </c>
      <c r="C5" s="44" t="s">
        <v>538</v>
      </c>
      <c r="D5" s="44">
        <v>39</v>
      </c>
      <c r="E5" s="45">
        <v>1.6131944444444446</v>
      </c>
      <c r="F5" s="44" t="s">
        <v>412</v>
      </c>
      <c r="G5" s="46" t="str">
        <f>VLOOKUP($C5,'PWR GP 2016-17 Groups'!$A$2:$B$206,2,0)</f>
        <v>A</v>
      </c>
      <c r="H5" s="44">
        <v>15</v>
      </c>
    </row>
    <row r="6" spans="1:8">
      <c r="A6" s="44">
        <v>70</v>
      </c>
      <c r="B6" s="44">
        <v>69</v>
      </c>
      <c r="C6" s="44" t="s">
        <v>6</v>
      </c>
      <c r="D6" s="44">
        <v>53</v>
      </c>
      <c r="E6" s="45">
        <v>1.6208333333333333</v>
      </c>
      <c r="F6" s="44" t="s">
        <v>412</v>
      </c>
      <c r="G6" s="46" t="str">
        <f>VLOOKUP($C6,'PWR GP 2016-17 Groups'!$A$2:$B$206,2,0)</f>
        <v>A</v>
      </c>
      <c r="H6" s="44">
        <v>14</v>
      </c>
    </row>
    <row r="7" spans="1:8">
      <c r="A7" s="44">
        <v>72</v>
      </c>
      <c r="B7" s="44">
        <v>71</v>
      </c>
      <c r="C7" s="44" t="s">
        <v>136</v>
      </c>
      <c r="D7" s="44">
        <v>50</v>
      </c>
      <c r="E7" s="45">
        <v>1.6215277777777777</v>
      </c>
      <c r="F7" s="44" t="s">
        <v>412</v>
      </c>
      <c r="G7" s="46" t="str">
        <f>VLOOKUP($C7,'PWR GP 2016-17 Groups'!$A$2:$B$206,2,0)</f>
        <v>A</v>
      </c>
      <c r="H7" s="44">
        <v>13</v>
      </c>
    </row>
    <row r="8" spans="1:8">
      <c r="A8" s="44">
        <v>75</v>
      </c>
      <c r="B8" s="44">
        <v>74</v>
      </c>
      <c r="C8" s="44" t="s">
        <v>4</v>
      </c>
      <c r="D8" s="44">
        <v>51</v>
      </c>
      <c r="E8" s="45">
        <v>1.6229166666666668</v>
      </c>
      <c r="F8" s="44" t="s">
        <v>412</v>
      </c>
      <c r="G8" s="46" t="str">
        <f>VLOOKUP($C8,'PWR GP 2016-17 Groups'!$A$2:$B$206,2,0)</f>
        <v>A</v>
      </c>
      <c r="H8" s="44">
        <v>12</v>
      </c>
    </row>
    <row r="9" spans="1:8">
      <c r="A9" s="44">
        <v>96</v>
      </c>
      <c r="B9" s="44">
        <v>92</v>
      </c>
      <c r="C9" s="44" t="s">
        <v>156</v>
      </c>
      <c r="D9" s="44">
        <v>41</v>
      </c>
      <c r="E9" s="45">
        <v>1.6375</v>
      </c>
      <c r="F9" s="44" t="s">
        <v>412</v>
      </c>
      <c r="G9" s="46" t="str">
        <f>VLOOKUP($C9,'PWR GP 2016-17 Groups'!$A$2:$B$206,2,0)</f>
        <v>A</v>
      </c>
      <c r="H9" s="44">
        <v>11</v>
      </c>
    </row>
    <row r="10" spans="1:8">
      <c r="A10" s="44">
        <v>117</v>
      </c>
      <c r="B10" s="44">
        <v>108</v>
      </c>
      <c r="C10" s="44" t="s">
        <v>19</v>
      </c>
      <c r="D10" s="44">
        <v>50</v>
      </c>
      <c r="E10" s="45">
        <v>1.6618055555555555</v>
      </c>
      <c r="F10" s="44" t="s">
        <v>412</v>
      </c>
      <c r="G10" s="46" t="str">
        <f>VLOOKUP($C10,'PWR GP 2016-17 Groups'!$A$2:$B$206,2,0)</f>
        <v>A</v>
      </c>
      <c r="H10" s="44">
        <v>10</v>
      </c>
    </row>
    <row r="11" spans="1:8">
      <c r="A11" s="44">
        <v>124</v>
      </c>
      <c r="B11" s="44">
        <v>114</v>
      </c>
      <c r="C11" s="44" t="s">
        <v>147</v>
      </c>
      <c r="D11" s="44">
        <v>35</v>
      </c>
      <c r="E11" s="45">
        <v>1.6694444444444445</v>
      </c>
      <c r="F11" s="44" t="s">
        <v>412</v>
      </c>
      <c r="G11" s="46" t="str">
        <f>VLOOKUP($C11,'PWR GP 2016-17 Groups'!$A$2:$B$206,2,0)</f>
        <v>A</v>
      </c>
      <c r="H11" s="44">
        <v>9</v>
      </c>
    </row>
    <row r="12" spans="1:8">
      <c r="A12" s="44">
        <v>126</v>
      </c>
      <c r="B12" s="44">
        <v>11</v>
      </c>
      <c r="C12" s="44" t="s">
        <v>9</v>
      </c>
      <c r="D12" s="44">
        <v>35</v>
      </c>
      <c r="E12" s="45">
        <v>1.6694444444444445</v>
      </c>
      <c r="F12" s="44" t="s">
        <v>412</v>
      </c>
      <c r="G12" s="46" t="str">
        <f>VLOOKUP($C12,'PWR GP 2016-17 Groups'!$A$2:$B$206,2,0)</f>
        <v>A</v>
      </c>
      <c r="H12" s="44">
        <v>8</v>
      </c>
    </row>
    <row r="13" spans="1:8">
      <c r="A13" s="44">
        <v>127</v>
      </c>
      <c r="B13" s="44">
        <v>116</v>
      </c>
      <c r="C13" s="44" t="s">
        <v>145</v>
      </c>
      <c r="D13" s="44">
        <v>45</v>
      </c>
      <c r="E13" s="45">
        <v>1.6701388888888891</v>
      </c>
      <c r="F13" s="44" t="s">
        <v>412</v>
      </c>
      <c r="G13" s="46" t="str">
        <f>VLOOKUP($C13,'PWR GP 2016-17 Groups'!$A$2:$B$206,2,0)</f>
        <v>A</v>
      </c>
      <c r="H13" s="44">
        <v>7</v>
      </c>
    </row>
    <row r="14" spans="1:8">
      <c r="A14" s="44">
        <v>170</v>
      </c>
      <c r="B14" s="44">
        <v>156</v>
      </c>
      <c r="C14" s="44" t="s">
        <v>131</v>
      </c>
      <c r="D14" s="44">
        <v>59</v>
      </c>
      <c r="E14" s="45">
        <v>1.7194444444444443</v>
      </c>
      <c r="F14" s="44" t="s">
        <v>412</v>
      </c>
      <c r="G14" s="46" t="str">
        <f>VLOOKUP($C14,'PWR GP 2016-17 Groups'!$A$2:$B$206,2,0)</f>
        <v>A</v>
      </c>
      <c r="H14" s="44">
        <v>6</v>
      </c>
    </row>
    <row r="15" spans="1:8">
      <c r="A15" s="44">
        <v>41</v>
      </c>
      <c r="B15" s="44">
        <v>40</v>
      </c>
      <c r="C15" s="44" t="s">
        <v>93</v>
      </c>
      <c r="D15" s="44">
        <v>54</v>
      </c>
      <c r="E15" s="45">
        <v>1.58125</v>
      </c>
      <c r="F15" s="44" t="s">
        <v>412</v>
      </c>
      <c r="G15" s="46" t="str">
        <f>VLOOKUP($C15,'PWR GP 2016-17 Groups'!$A$2:$B$206,2,0)</f>
        <v>B</v>
      </c>
      <c r="H15" s="44">
        <v>20</v>
      </c>
    </row>
    <row r="16" spans="1:8">
      <c r="A16" s="44">
        <v>51</v>
      </c>
      <c r="B16" s="44">
        <v>50</v>
      </c>
      <c r="C16" s="44" t="s">
        <v>8</v>
      </c>
      <c r="D16" s="44">
        <v>52</v>
      </c>
      <c r="E16" s="45">
        <v>1.6006944444444444</v>
      </c>
      <c r="F16" s="44" t="s">
        <v>412</v>
      </c>
      <c r="G16" s="46" t="str">
        <f>VLOOKUP($C16,'PWR GP 2016-17 Groups'!$A$2:$B$206,2,0)</f>
        <v>B</v>
      </c>
      <c r="H16" s="44">
        <v>18</v>
      </c>
    </row>
    <row r="17" spans="1:8">
      <c r="A17" s="44">
        <v>53</v>
      </c>
      <c r="B17" s="44">
        <v>52</v>
      </c>
      <c r="C17" s="44" t="s">
        <v>94</v>
      </c>
      <c r="D17" s="44">
        <v>39</v>
      </c>
      <c r="E17" s="45">
        <v>1.6048611111111111</v>
      </c>
      <c r="F17" s="44" t="s">
        <v>412</v>
      </c>
      <c r="G17" s="46" t="str">
        <f>VLOOKUP($C17,'PWR GP 2016-17 Groups'!$A$2:$B$206,2,0)</f>
        <v>B</v>
      </c>
      <c r="H17" s="44">
        <v>16</v>
      </c>
    </row>
    <row r="18" spans="1:8">
      <c r="A18" s="44">
        <v>88</v>
      </c>
      <c r="B18" s="44">
        <v>84</v>
      </c>
      <c r="C18" s="44" t="s">
        <v>3</v>
      </c>
      <c r="D18" s="44">
        <v>39</v>
      </c>
      <c r="E18" s="45">
        <v>1.6340277777777779</v>
      </c>
      <c r="F18" s="44" t="s">
        <v>412</v>
      </c>
      <c r="G18" s="46" t="str">
        <f>VLOOKUP($C18,'PWR GP 2016-17 Groups'!$A$2:$B$206,2,0)</f>
        <v>B</v>
      </c>
      <c r="H18" s="44">
        <v>15</v>
      </c>
    </row>
    <row r="19" spans="1:8">
      <c r="A19" s="44">
        <v>109</v>
      </c>
      <c r="B19" s="44">
        <v>9</v>
      </c>
      <c r="C19" s="44" t="s">
        <v>95</v>
      </c>
      <c r="D19" s="44">
        <v>40</v>
      </c>
      <c r="E19" s="45">
        <v>1.6527777777777777</v>
      </c>
      <c r="F19" s="44" t="s">
        <v>412</v>
      </c>
      <c r="G19" s="46" t="str">
        <f>VLOOKUP($C19,'PWR GP 2016-17 Groups'!$A$2:$B$206,2,0)</f>
        <v>B</v>
      </c>
      <c r="H19" s="44">
        <v>14</v>
      </c>
    </row>
    <row r="20" spans="1:8">
      <c r="A20" s="44">
        <v>122</v>
      </c>
      <c r="B20" s="44">
        <v>112</v>
      </c>
      <c r="C20" s="44" t="s">
        <v>5</v>
      </c>
      <c r="D20" s="44">
        <v>51</v>
      </c>
      <c r="E20" s="45">
        <v>1.66875</v>
      </c>
      <c r="F20" s="44" t="s">
        <v>412</v>
      </c>
      <c r="G20" s="46" t="str">
        <f>VLOOKUP($C20,'PWR GP 2016-17 Groups'!$A$2:$B$206,2,0)</f>
        <v>B</v>
      </c>
      <c r="H20" s="44">
        <v>13</v>
      </c>
    </row>
    <row r="21" spans="1:8">
      <c r="A21" s="44">
        <v>134</v>
      </c>
      <c r="B21" s="44">
        <v>123</v>
      </c>
      <c r="C21" s="44" t="s">
        <v>542</v>
      </c>
      <c r="D21" s="44">
        <v>44</v>
      </c>
      <c r="E21" s="45">
        <v>1.6770833333333333</v>
      </c>
      <c r="F21" s="44" t="s">
        <v>412</v>
      </c>
      <c r="G21" s="46" t="str">
        <f>VLOOKUP($C21,'PWR GP 2016-17 Groups'!$A$2:$B$206,2,0)</f>
        <v>B</v>
      </c>
      <c r="H21" s="44">
        <v>12</v>
      </c>
    </row>
    <row r="22" spans="1:8">
      <c r="A22" s="44">
        <v>171</v>
      </c>
      <c r="B22" s="44">
        <v>157</v>
      </c>
      <c r="C22" s="44" t="s">
        <v>210</v>
      </c>
      <c r="D22" s="44">
        <v>35</v>
      </c>
      <c r="E22" s="45">
        <v>1.7201388888888889</v>
      </c>
      <c r="F22" s="44" t="s">
        <v>412</v>
      </c>
      <c r="G22" s="46" t="str">
        <f>VLOOKUP($C22,'PWR GP 2016-17 Groups'!$A$2:$B$206,2,0)</f>
        <v>B</v>
      </c>
      <c r="H22" s="44">
        <v>11</v>
      </c>
    </row>
    <row r="23" spans="1:8">
      <c r="A23" s="44">
        <v>176</v>
      </c>
      <c r="B23" s="44">
        <v>15</v>
      </c>
      <c r="C23" s="44" t="s">
        <v>18</v>
      </c>
      <c r="D23" s="44">
        <v>49</v>
      </c>
      <c r="E23" s="45">
        <v>1.7256944444444444</v>
      </c>
      <c r="F23" s="44" t="s">
        <v>412</v>
      </c>
      <c r="G23" s="46" t="str">
        <f>VLOOKUP($C23,'PWR GP 2016-17 Groups'!$A$2:$B$206,2,0)</f>
        <v>B</v>
      </c>
      <c r="H23" s="44">
        <v>10</v>
      </c>
    </row>
    <row r="24" spans="1:8">
      <c r="A24" s="44">
        <v>210</v>
      </c>
      <c r="B24" s="44">
        <v>183</v>
      </c>
      <c r="C24" s="44" t="s">
        <v>545</v>
      </c>
      <c r="D24" s="44">
        <v>45</v>
      </c>
      <c r="E24" s="45">
        <v>1.7680555555555555</v>
      </c>
      <c r="F24" s="44" t="s">
        <v>412</v>
      </c>
      <c r="G24" s="46" t="str">
        <f>VLOOKUP($C24,'PWR GP 2016-17 Groups'!$A$2:$B$206,2,0)</f>
        <v>B</v>
      </c>
      <c r="H24" s="44">
        <v>9</v>
      </c>
    </row>
    <row r="25" spans="1:8">
      <c r="A25" s="44">
        <v>90</v>
      </c>
      <c r="B25" s="44">
        <v>86</v>
      </c>
      <c r="C25" s="44" t="s">
        <v>2</v>
      </c>
      <c r="D25" s="44">
        <v>46</v>
      </c>
      <c r="E25" s="45">
        <v>1.6361111111111111</v>
      </c>
      <c r="F25" s="44" t="s">
        <v>412</v>
      </c>
      <c r="G25" s="46" t="str">
        <f>VLOOKUP($C25,'PWR GP 2016-17 Groups'!$A$2:$B$206,2,0)</f>
        <v>C</v>
      </c>
      <c r="H25" s="44">
        <v>20</v>
      </c>
    </row>
    <row r="26" spans="1:8">
      <c r="A26" s="44">
        <v>149</v>
      </c>
      <c r="B26" s="44">
        <v>137</v>
      </c>
      <c r="C26" s="44" t="s">
        <v>24</v>
      </c>
      <c r="D26" s="44">
        <v>31</v>
      </c>
      <c r="E26" s="45">
        <v>1.6965277777777779</v>
      </c>
      <c r="F26" s="44" t="s">
        <v>412</v>
      </c>
      <c r="G26" s="46" t="str">
        <f>VLOOKUP($C26,'PWR GP 2016-17 Groups'!$A$2:$B$206,2,0)</f>
        <v>C</v>
      </c>
      <c r="H26" s="44">
        <v>18</v>
      </c>
    </row>
    <row r="27" spans="1:8">
      <c r="A27" s="44">
        <v>158</v>
      </c>
      <c r="B27" s="44">
        <v>146</v>
      </c>
      <c r="C27" s="44" t="s">
        <v>17</v>
      </c>
      <c r="D27" s="44">
        <v>47</v>
      </c>
      <c r="E27" s="45">
        <v>1.7</v>
      </c>
      <c r="F27" s="44" t="s">
        <v>412</v>
      </c>
      <c r="G27" s="46" t="str">
        <f>VLOOKUP($C27,'PWR GP 2016-17 Groups'!$A$2:$B$206,2,0)</f>
        <v>C</v>
      </c>
      <c r="H27" s="44">
        <v>16</v>
      </c>
    </row>
    <row r="28" spans="1:8">
      <c r="A28" s="44">
        <v>191</v>
      </c>
      <c r="B28" s="44">
        <v>21</v>
      </c>
      <c r="C28" s="44" t="s">
        <v>544</v>
      </c>
      <c r="D28" s="44">
        <v>46</v>
      </c>
      <c r="E28" s="45">
        <v>1.7444444444444445</v>
      </c>
      <c r="F28" s="44" t="s">
        <v>412</v>
      </c>
      <c r="G28" s="46" t="str">
        <f>VLOOKUP($C28,'PWR GP 2016-17 Groups'!$A$2:$B$206,2,0)</f>
        <v>C</v>
      </c>
      <c r="H28" s="44">
        <v>15</v>
      </c>
    </row>
    <row r="29" spans="1:8">
      <c r="A29" s="44">
        <v>204</v>
      </c>
      <c r="B29" s="44">
        <v>180</v>
      </c>
      <c r="C29" s="44" t="s">
        <v>512</v>
      </c>
      <c r="D29" s="44">
        <v>48</v>
      </c>
      <c r="E29" s="45">
        <v>1.7618055555555554</v>
      </c>
      <c r="F29" s="44" t="s">
        <v>412</v>
      </c>
      <c r="G29" s="46" t="str">
        <f>VLOOKUP($C29,'PWR GP 2016-17 Groups'!$A$2:$B$206,2,0)</f>
        <v>C</v>
      </c>
      <c r="H29" s="44">
        <v>14</v>
      </c>
    </row>
    <row r="30" spans="1:8">
      <c r="A30" s="44">
        <v>215</v>
      </c>
      <c r="B30" s="44">
        <v>187</v>
      </c>
      <c r="C30" s="44" t="s">
        <v>157</v>
      </c>
      <c r="D30" s="44">
        <v>52</v>
      </c>
      <c r="E30" s="45">
        <v>1.7729166666666665</v>
      </c>
      <c r="F30" s="44" t="s">
        <v>412</v>
      </c>
      <c r="G30" s="46" t="str">
        <f>VLOOKUP($C30,'PWR GP 2016-17 Groups'!$A$2:$B$206,2,0)</f>
        <v>C</v>
      </c>
      <c r="H30" s="44">
        <v>13</v>
      </c>
    </row>
    <row r="31" spans="1:8">
      <c r="A31" s="44">
        <v>225</v>
      </c>
      <c r="B31" s="44">
        <v>196</v>
      </c>
      <c r="C31" s="44" t="s">
        <v>26</v>
      </c>
      <c r="D31" s="44">
        <v>50</v>
      </c>
      <c r="E31" s="45">
        <v>1.7916666666666667</v>
      </c>
      <c r="F31" s="44" t="s">
        <v>412</v>
      </c>
      <c r="G31" s="46" t="str">
        <f>VLOOKUP($C31,'PWR GP 2016-17 Groups'!$A$2:$B$206,2,0)</f>
        <v>C</v>
      </c>
      <c r="H31" s="44">
        <v>12</v>
      </c>
    </row>
    <row r="32" spans="1:8">
      <c r="A32" s="44">
        <v>231</v>
      </c>
      <c r="B32" s="44">
        <v>200</v>
      </c>
      <c r="C32" s="44" t="s">
        <v>22</v>
      </c>
      <c r="D32" s="44">
        <v>45</v>
      </c>
      <c r="E32" s="45">
        <v>1.8069444444444445</v>
      </c>
      <c r="F32" s="44" t="s">
        <v>412</v>
      </c>
      <c r="G32" s="46" t="str">
        <f>VLOOKUP($C32,'PWR GP 2016-17 Groups'!$A$2:$B$206,2,0)</f>
        <v>C</v>
      </c>
      <c r="H32" s="44">
        <v>11</v>
      </c>
    </row>
    <row r="33" spans="1:8">
      <c r="A33" s="44">
        <v>205</v>
      </c>
      <c r="B33" s="44">
        <v>181</v>
      </c>
      <c r="C33" s="44" t="s">
        <v>20</v>
      </c>
      <c r="D33" s="44">
        <v>43</v>
      </c>
      <c r="E33" s="45">
        <v>1.7618055555555554</v>
      </c>
      <c r="F33" s="44" t="s">
        <v>412</v>
      </c>
      <c r="G33" s="46" t="str">
        <f>VLOOKUP($C33,'PWR GP 2016-17 Groups'!$A$2:$B$206,2,0)</f>
        <v>D</v>
      </c>
      <c r="H33" s="44">
        <v>20</v>
      </c>
    </row>
    <row r="34" spans="1:8">
      <c r="A34" s="44">
        <v>235</v>
      </c>
      <c r="B34" s="44">
        <v>202</v>
      </c>
      <c r="C34" s="44" t="s">
        <v>21</v>
      </c>
      <c r="D34" s="44">
        <v>37</v>
      </c>
      <c r="E34" s="45">
        <v>1.809722222222222</v>
      </c>
      <c r="F34" s="44" t="s">
        <v>412</v>
      </c>
      <c r="G34" s="46" t="str">
        <f>VLOOKUP($C34,'PWR GP 2016-17 Groups'!$A$2:$B$206,2,0)</f>
        <v>D</v>
      </c>
      <c r="H34" s="44">
        <v>18</v>
      </c>
    </row>
    <row r="35" spans="1:8">
      <c r="A35" s="44">
        <v>237</v>
      </c>
      <c r="B35" s="44">
        <v>204</v>
      </c>
      <c r="C35" s="44" t="s">
        <v>546</v>
      </c>
      <c r="D35" s="44">
        <v>20</v>
      </c>
      <c r="E35" s="45">
        <v>1.8180555555555555</v>
      </c>
      <c r="F35" s="44" t="s">
        <v>412</v>
      </c>
      <c r="G35" s="46" t="str">
        <f>VLOOKUP($C35,'PWR GP 2016-17 Groups'!$A$2:$B$206,2,0)</f>
        <v>D</v>
      </c>
      <c r="H35" s="44">
        <v>16</v>
      </c>
    </row>
    <row r="36" spans="1:8">
      <c r="A36" s="44">
        <v>240</v>
      </c>
      <c r="B36" s="44">
        <v>206</v>
      </c>
      <c r="C36" s="44" t="s">
        <v>31</v>
      </c>
      <c r="D36" s="44">
        <v>56</v>
      </c>
      <c r="E36" s="45">
        <v>1.8201388888888888</v>
      </c>
      <c r="F36" s="44" t="s">
        <v>412</v>
      </c>
      <c r="G36" s="46" t="str">
        <f>VLOOKUP($C36,'PWR GP 2016-17 Groups'!$A$2:$B$206,2,0)</f>
        <v>D</v>
      </c>
      <c r="H36" s="44">
        <v>15</v>
      </c>
    </row>
    <row r="37" spans="1:8">
      <c r="A37" s="44">
        <v>247</v>
      </c>
      <c r="B37" s="44">
        <v>210</v>
      </c>
      <c r="C37" s="44" t="s">
        <v>547</v>
      </c>
      <c r="D37" s="44">
        <v>40</v>
      </c>
      <c r="E37" s="45">
        <v>1.8361111111111112</v>
      </c>
      <c r="F37" s="44" t="s">
        <v>412</v>
      </c>
      <c r="G37" s="46" t="str">
        <f>VLOOKUP($C37,'PWR GP 2016-17 Groups'!$A$2:$B$206,2,0)</f>
        <v>D</v>
      </c>
      <c r="H37" s="44">
        <v>14</v>
      </c>
    </row>
    <row r="38" spans="1:8">
      <c r="A38" s="44">
        <v>253</v>
      </c>
      <c r="B38" s="44">
        <v>38</v>
      </c>
      <c r="C38" s="44" t="s">
        <v>212</v>
      </c>
      <c r="D38" s="44">
        <v>43</v>
      </c>
      <c r="E38" s="45">
        <v>1.8506944444444444</v>
      </c>
      <c r="F38" s="44" t="s">
        <v>412</v>
      </c>
      <c r="G38" s="46" t="str">
        <f>VLOOKUP($C38,'PWR GP 2016-17 Groups'!$A$2:$B$206,2,0)</f>
        <v>D</v>
      </c>
      <c r="H38" s="44">
        <v>13</v>
      </c>
    </row>
    <row r="39" spans="1:8">
      <c r="A39" s="44">
        <v>269</v>
      </c>
      <c r="B39" s="44">
        <v>224</v>
      </c>
      <c r="C39" s="44" t="s">
        <v>548</v>
      </c>
      <c r="D39" s="44">
        <v>60</v>
      </c>
      <c r="E39" s="45">
        <v>1.8680555555555556</v>
      </c>
      <c r="F39" s="44" t="s">
        <v>412</v>
      </c>
      <c r="G39" s="46" t="str">
        <f>VLOOKUP($C39,'PWR GP 2016-17 Groups'!$A$2:$B$206,2,0)</f>
        <v>D</v>
      </c>
      <c r="H39" s="44">
        <v>12</v>
      </c>
    </row>
    <row r="40" spans="1:8">
      <c r="A40" s="44">
        <v>300</v>
      </c>
      <c r="B40" s="44">
        <v>52</v>
      </c>
      <c r="C40" s="44" t="s">
        <v>35</v>
      </c>
      <c r="D40" s="44">
        <v>47</v>
      </c>
      <c r="E40" s="45">
        <v>1.9173611111111111</v>
      </c>
      <c r="F40" s="44" t="s">
        <v>412</v>
      </c>
      <c r="G40" s="46" t="str">
        <f>VLOOKUP($C40,'PWR GP 2016-17 Groups'!$A$2:$B$206,2,0)</f>
        <v>D</v>
      </c>
      <c r="H40" s="44">
        <v>11</v>
      </c>
    </row>
    <row r="41" spans="1:8">
      <c r="A41" s="44">
        <v>301</v>
      </c>
      <c r="B41" s="44">
        <v>249</v>
      </c>
      <c r="C41" s="44" t="s">
        <v>550</v>
      </c>
      <c r="D41" s="44">
        <v>39</v>
      </c>
      <c r="E41" s="45">
        <v>1.9180555555555554</v>
      </c>
      <c r="F41" s="44" t="s">
        <v>412</v>
      </c>
      <c r="G41" s="46" t="str">
        <f>VLOOKUP($C41,'PWR GP 2016-17 Groups'!$A$2:$B$206,2,0)</f>
        <v>D</v>
      </c>
      <c r="H41" s="44">
        <v>10</v>
      </c>
    </row>
    <row r="42" spans="1:8">
      <c r="A42" s="44">
        <v>340</v>
      </c>
      <c r="B42" s="44">
        <v>64</v>
      </c>
      <c r="C42" s="44" t="s">
        <v>33</v>
      </c>
      <c r="D42" s="44">
        <v>49</v>
      </c>
      <c r="E42" s="45">
        <v>1.9770833333333335</v>
      </c>
      <c r="F42" s="44" t="s">
        <v>412</v>
      </c>
      <c r="G42" s="46" t="str">
        <f>VLOOKUP($C42,'PWR GP 2016-17 Groups'!$A$2:$B$206,2,0)</f>
        <v>D</v>
      </c>
      <c r="H42" s="44">
        <v>9</v>
      </c>
    </row>
    <row r="43" spans="1:8">
      <c r="A43" s="44">
        <v>343</v>
      </c>
      <c r="B43" s="44">
        <v>278</v>
      </c>
      <c r="C43" s="44" t="s">
        <v>39</v>
      </c>
      <c r="D43" s="44">
        <v>47</v>
      </c>
      <c r="E43" s="45">
        <v>1.9875</v>
      </c>
      <c r="F43" s="44" t="s">
        <v>412</v>
      </c>
      <c r="G43" s="46" t="str">
        <f>VLOOKUP($C43,'PWR GP 2016-17 Groups'!$A$2:$B$206,2,0)</f>
        <v>D</v>
      </c>
      <c r="H43" s="44">
        <v>8</v>
      </c>
    </row>
    <row r="44" spans="1:8">
      <c r="A44" s="44">
        <v>374</v>
      </c>
      <c r="B44" s="44">
        <v>294</v>
      </c>
      <c r="C44" s="44" t="s">
        <v>41</v>
      </c>
      <c r="D44" s="44">
        <v>36</v>
      </c>
      <c r="E44" s="45">
        <v>2.036111111111111</v>
      </c>
      <c r="F44" s="44" t="s">
        <v>412</v>
      </c>
      <c r="G44" s="46" t="str">
        <f>VLOOKUP($C44,'PWR GP 2016-17 Groups'!$A$2:$B$206,2,0)</f>
        <v>D</v>
      </c>
      <c r="H44" s="44">
        <v>7</v>
      </c>
    </row>
    <row r="45" spans="1:8">
      <c r="A45" s="44">
        <v>258</v>
      </c>
      <c r="B45" s="44">
        <v>217</v>
      </c>
      <c r="C45" s="44" t="s">
        <v>213</v>
      </c>
      <c r="D45" s="44">
        <v>43</v>
      </c>
      <c r="E45" s="45">
        <v>1.8541666666666667</v>
      </c>
      <c r="F45" s="44" t="s">
        <v>412</v>
      </c>
      <c r="G45" s="46" t="str">
        <f>VLOOKUP($C45,'PWR GP 2016-17 Groups'!$A$2:$B$206,2,0)</f>
        <v>E</v>
      </c>
      <c r="H45" s="44">
        <v>20</v>
      </c>
    </row>
    <row r="46" spans="1:8">
      <c r="A46" s="44">
        <v>267</v>
      </c>
      <c r="B46" s="44">
        <v>222</v>
      </c>
      <c r="C46" s="44" t="s">
        <v>30</v>
      </c>
      <c r="D46" s="44">
        <v>40</v>
      </c>
      <c r="E46" s="45">
        <v>1.8673611111111112</v>
      </c>
      <c r="F46" s="44" t="s">
        <v>412</v>
      </c>
      <c r="G46" s="46" t="str">
        <f>VLOOKUP($C46,'PWR GP 2016-17 Groups'!$A$2:$B$206,2,0)</f>
        <v>E</v>
      </c>
      <c r="H46" s="44">
        <v>18</v>
      </c>
    </row>
    <row r="47" spans="1:8">
      <c r="A47" s="44">
        <v>283</v>
      </c>
      <c r="B47" s="44">
        <v>48</v>
      </c>
      <c r="C47" s="44" t="s">
        <v>549</v>
      </c>
      <c r="D47" s="44">
        <v>44</v>
      </c>
      <c r="E47" s="45">
        <v>1.89375</v>
      </c>
      <c r="F47" s="44" t="s">
        <v>412</v>
      </c>
      <c r="G47" s="46" t="str">
        <f>VLOOKUP($C47,'PWR GP 2016-17 Groups'!$A$2:$B$206,2,0)</f>
        <v>E</v>
      </c>
      <c r="H47" s="44">
        <v>16</v>
      </c>
    </row>
    <row r="48" spans="1:8">
      <c r="A48" s="44">
        <v>285</v>
      </c>
      <c r="B48" s="44">
        <v>237</v>
      </c>
      <c r="C48" s="44" t="s">
        <v>38</v>
      </c>
      <c r="D48" s="44">
        <v>51</v>
      </c>
      <c r="E48" s="45">
        <v>1.8972222222222221</v>
      </c>
      <c r="F48" s="44" t="s">
        <v>412</v>
      </c>
      <c r="G48" s="46" t="str">
        <f>VLOOKUP($C48,'PWR GP 2016-17 Groups'!$A$2:$B$206,2,0)</f>
        <v>E</v>
      </c>
      <c r="H48" s="44">
        <v>15</v>
      </c>
    </row>
    <row r="49" spans="1:8">
      <c r="A49" s="44">
        <v>331</v>
      </c>
      <c r="B49" s="44">
        <v>272</v>
      </c>
      <c r="C49" s="44" t="s">
        <v>40</v>
      </c>
      <c r="D49" s="44">
        <v>46</v>
      </c>
      <c r="E49" s="45">
        <v>1.9666666666666668</v>
      </c>
      <c r="F49" s="44" t="s">
        <v>412</v>
      </c>
      <c r="G49" s="46" t="str">
        <f>VLOOKUP($C49,'PWR GP 2016-17 Groups'!$A$2:$B$206,2,0)</f>
        <v>E</v>
      </c>
      <c r="H49" s="44">
        <v>14</v>
      </c>
    </row>
    <row r="50" spans="1:8">
      <c r="A50" s="44">
        <v>345</v>
      </c>
      <c r="B50" s="44">
        <v>66</v>
      </c>
      <c r="C50" s="44" t="s">
        <v>36</v>
      </c>
      <c r="D50" s="44">
        <v>31</v>
      </c>
      <c r="E50" s="45">
        <v>1.9930555555555556</v>
      </c>
      <c r="F50" s="44" t="s">
        <v>412</v>
      </c>
      <c r="G50" s="46" t="str">
        <f>VLOOKUP($C50,'PWR GP 2016-17 Groups'!$A$2:$B$206,2,0)</f>
        <v>E</v>
      </c>
      <c r="H50" s="44">
        <v>13</v>
      </c>
    </row>
    <row r="51" spans="1:8">
      <c r="A51" s="44">
        <v>370</v>
      </c>
      <c r="B51" s="44">
        <v>79</v>
      </c>
      <c r="C51" s="44" t="s">
        <v>32</v>
      </c>
      <c r="D51" s="44">
        <v>32</v>
      </c>
      <c r="E51" s="45">
        <v>2.0284722222222222</v>
      </c>
      <c r="F51" s="44" t="s">
        <v>412</v>
      </c>
      <c r="G51" s="46" t="str">
        <f>VLOOKUP($C51,'PWR GP 2016-17 Groups'!$A$2:$B$206,2,0)</f>
        <v>E</v>
      </c>
      <c r="H51" s="44">
        <v>12</v>
      </c>
    </row>
    <row r="52" spans="1:8">
      <c r="A52" s="44">
        <v>352</v>
      </c>
      <c r="B52" s="44">
        <v>284</v>
      </c>
      <c r="C52" s="44" t="s">
        <v>211</v>
      </c>
      <c r="D52" s="44">
        <v>23</v>
      </c>
      <c r="E52" s="45">
        <v>2.0020833333333332</v>
      </c>
      <c r="F52" s="44" t="s">
        <v>412</v>
      </c>
      <c r="G52" s="46" t="str">
        <f>VLOOKUP($C52,'PWR GP 2016-17 Groups'!$A$2:$B$206,2,0)</f>
        <v>F</v>
      </c>
      <c r="H52" s="44">
        <v>20</v>
      </c>
    </row>
    <row r="53" spans="1:8">
      <c r="A53" s="44">
        <v>376</v>
      </c>
      <c r="B53" s="44">
        <v>296</v>
      </c>
      <c r="C53" s="44" t="s">
        <v>46</v>
      </c>
      <c r="D53" s="44">
        <v>55</v>
      </c>
      <c r="E53" s="45">
        <v>2.0416666666666665</v>
      </c>
      <c r="F53" s="44" t="s">
        <v>412</v>
      </c>
      <c r="G53" s="46" t="str">
        <f>VLOOKUP($C53,'PWR GP 2016-17 Groups'!$A$2:$B$206,2,0)</f>
        <v>F</v>
      </c>
      <c r="H53" s="44">
        <v>18</v>
      </c>
    </row>
    <row r="54" spans="1:8">
      <c r="A54" s="44">
        <v>381</v>
      </c>
      <c r="B54" s="44">
        <v>299</v>
      </c>
      <c r="C54" s="44" t="s">
        <v>52</v>
      </c>
      <c r="D54" s="44">
        <v>59</v>
      </c>
      <c r="E54" s="45">
        <v>2.0555555555555558</v>
      </c>
      <c r="F54" s="44" t="s">
        <v>412</v>
      </c>
      <c r="G54" s="46" t="str">
        <f>VLOOKUP($C54,'PWR GP 2016-17 Groups'!$A$2:$B$206,2,0)</f>
        <v>F</v>
      </c>
      <c r="H54" s="44">
        <v>16</v>
      </c>
    </row>
    <row r="55" spans="1:8">
      <c r="A55" s="44">
        <v>389</v>
      </c>
      <c r="B55" s="44">
        <v>303</v>
      </c>
      <c r="C55" s="44" t="s">
        <v>551</v>
      </c>
      <c r="D55" s="44">
        <v>55</v>
      </c>
      <c r="E55" s="45">
        <v>2.0680555555555555</v>
      </c>
      <c r="F55" s="44" t="s">
        <v>412</v>
      </c>
      <c r="G55" s="46" t="str">
        <f>VLOOKUP($C55,'PWR GP 2016-17 Groups'!$A$2:$B$206,2,0)</f>
        <v>F</v>
      </c>
      <c r="H55" s="44">
        <v>15</v>
      </c>
    </row>
    <row r="56" spans="1:8">
      <c r="A56" s="44">
        <v>395</v>
      </c>
      <c r="B56" s="44">
        <v>308</v>
      </c>
      <c r="C56" s="44" t="s">
        <v>47</v>
      </c>
      <c r="D56" s="44">
        <v>43</v>
      </c>
      <c r="E56" s="45">
        <v>2.0819444444444444</v>
      </c>
      <c r="F56" s="44" t="s">
        <v>412</v>
      </c>
      <c r="G56" s="46" t="str">
        <f>VLOOKUP($C56,'PWR GP 2016-17 Groups'!$A$2:$B$206,2,0)</f>
        <v>F</v>
      </c>
      <c r="H56" s="44">
        <v>14</v>
      </c>
    </row>
    <row r="57" spans="1:8">
      <c r="A57" s="44">
        <v>404</v>
      </c>
      <c r="B57" s="44">
        <v>312</v>
      </c>
      <c r="C57" s="44" t="s">
        <v>153</v>
      </c>
      <c r="D57" s="44">
        <v>48</v>
      </c>
      <c r="E57" s="45">
        <v>2.1069444444444447</v>
      </c>
      <c r="F57" s="44" t="s">
        <v>412</v>
      </c>
      <c r="G57" s="46" t="str">
        <f>VLOOKUP($C57,'PWR GP 2016-17 Groups'!$A$2:$B$206,2,0)</f>
        <v>F</v>
      </c>
      <c r="H57" s="44">
        <v>13</v>
      </c>
    </row>
    <row r="58" spans="1:8">
      <c r="A58" s="44">
        <v>421</v>
      </c>
      <c r="B58" s="44">
        <v>320</v>
      </c>
      <c r="C58" s="44" t="s">
        <v>58</v>
      </c>
      <c r="D58" s="44">
        <v>52</v>
      </c>
      <c r="E58" s="45">
        <v>2.1326388888888888</v>
      </c>
      <c r="F58" s="44" t="s">
        <v>412</v>
      </c>
      <c r="G58" s="46" t="str">
        <f>VLOOKUP($C58,'PWR GP 2016-17 Groups'!$A$2:$B$206,2,0)</f>
        <v>F</v>
      </c>
      <c r="H58" s="44">
        <v>12</v>
      </c>
    </row>
    <row r="59" spans="1:8">
      <c r="A59" s="44">
        <v>436</v>
      </c>
      <c r="B59" s="44">
        <v>107</v>
      </c>
      <c r="C59" s="44" t="s">
        <v>552</v>
      </c>
      <c r="D59" s="44">
        <v>51</v>
      </c>
      <c r="E59" s="45">
        <v>2.1527777777777777</v>
      </c>
      <c r="F59" s="44" t="s">
        <v>412</v>
      </c>
      <c r="G59" s="46" t="str">
        <f>VLOOKUP($C59,'PWR GP 2016-17 Groups'!$A$2:$B$206,2,0)</f>
        <v>F</v>
      </c>
      <c r="H59" s="44">
        <v>11</v>
      </c>
    </row>
    <row r="60" spans="1:8">
      <c r="A60" s="44">
        <v>362</v>
      </c>
      <c r="B60" s="44">
        <v>287</v>
      </c>
      <c r="C60" s="44" t="s">
        <v>62</v>
      </c>
      <c r="D60" s="44">
        <v>45</v>
      </c>
      <c r="E60" s="45">
        <v>2.0229166666666667</v>
      </c>
      <c r="F60" s="44" t="s">
        <v>412</v>
      </c>
      <c r="G60" s="46" t="str">
        <f>VLOOKUP($C60,'PWR GP 2016-17 Groups'!$A$2:$B$206,2,0)</f>
        <v>G</v>
      </c>
      <c r="H60" s="44">
        <v>20</v>
      </c>
    </row>
    <row r="61" spans="1:8">
      <c r="A61" s="44">
        <v>383</v>
      </c>
      <c r="B61" s="44">
        <v>300</v>
      </c>
      <c r="C61" s="44" t="s">
        <v>60</v>
      </c>
      <c r="D61" s="44">
        <v>42</v>
      </c>
      <c r="E61" s="45">
        <v>2.0611111111111113</v>
      </c>
      <c r="F61" s="44" t="s">
        <v>412</v>
      </c>
      <c r="G61" s="46" t="str">
        <f>VLOOKUP($C61,'PWR GP 2016-17 Groups'!$A$2:$B$206,2,0)</f>
        <v>G</v>
      </c>
      <c r="H61" s="44">
        <v>18</v>
      </c>
    </row>
    <row r="62" spans="1:8">
      <c r="A62" s="44">
        <v>386</v>
      </c>
      <c r="B62" s="44">
        <v>85</v>
      </c>
      <c r="C62" s="44" t="s">
        <v>597</v>
      </c>
      <c r="D62" s="44">
        <v>46</v>
      </c>
      <c r="E62" s="45">
        <v>2.0645833333333332</v>
      </c>
      <c r="F62" s="44" t="s">
        <v>412</v>
      </c>
      <c r="G62" s="46" t="s">
        <v>111</v>
      </c>
      <c r="H62" s="44">
        <v>16</v>
      </c>
    </row>
    <row r="63" spans="1:8">
      <c r="A63" s="44">
        <v>403</v>
      </c>
      <c r="B63" s="44">
        <v>92</v>
      </c>
      <c r="C63" s="44" t="s">
        <v>149</v>
      </c>
      <c r="D63" s="44">
        <v>46</v>
      </c>
      <c r="E63" s="45">
        <v>2.1027777777777779</v>
      </c>
      <c r="F63" s="44" t="s">
        <v>412</v>
      </c>
      <c r="G63" s="46" t="str">
        <f>VLOOKUP($C63,'PWR GP 2016-17 Groups'!$A$2:$B$206,2,0)</f>
        <v>G</v>
      </c>
      <c r="H63" s="44">
        <v>15</v>
      </c>
    </row>
    <row r="64" spans="1:8">
      <c r="A64" s="44">
        <v>407</v>
      </c>
      <c r="B64" s="44">
        <v>93</v>
      </c>
      <c r="C64" s="44" t="s">
        <v>56</v>
      </c>
      <c r="D64" s="44">
        <v>50</v>
      </c>
      <c r="E64" s="45">
        <v>2.1159722222222221</v>
      </c>
      <c r="F64" s="44" t="s">
        <v>412</v>
      </c>
      <c r="G64" s="46" t="str">
        <f>VLOOKUP($C64,'PWR GP 2016-17 Groups'!$A$2:$B$206,2,0)</f>
        <v>G</v>
      </c>
      <c r="H64" s="44">
        <v>14</v>
      </c>
    </row>
    <row r="65" spans="1:8">
      <c r="A65" s="44">
        <v>428</v>
      </c>
      <c r="B65" s="44">
        <v>325</v>
      </c>
      <c r="C65" s="44" t="s">
        <v>61</v>
      </c>
      <c r="D65" s="44">
        <v>50</v>
      </c>
      <c r="E65" s="45">
        <v>2.1374999999999997</v>
      </c>
      <c r="F65" s="44" t="s">
        <v>412</v>
      </c>
      <c r="G65" s="46" t="str">
        <f>VLOOKUP($C65,'PWR GP 2016-17 Groups'!$A$2:$B$206,2,0)</f>
        <v>G</v>
      </c>
      <c r="H65" s="44">
        <v>13</v>
      </c>
    </row>
    <row r="66" spans="1:8">
      <c r="A66" s="44">
        <v>443</v>
      </c>
      <c r="B66" s="44">
        <v>113</v>
      </c>
      <c r="C66" s="44" t="s">
        <v>66</v>
      </c>
      <c r="D66" s="44">
        <v>23</v>
      </c>
      <c r="E66" s="45">
        <v>2.1763888888888889</v>
      </c>
      <c r="F66" s="44" t="s">
        <v>412</v>
      </c>
      <c r="G66" s="46" t="str">
        <f>VLOOKUP($C66,'PWR GP 2016-17 Groups'!$A$2:$B$206,2,0)</f>
        <v>G</v>
      </c>
      <c r="H66" s="44">
        <v>12</v>
      </c>
    </row>
    <row r="67" spans="1:8">
      <c r="A67" s="44">
        <v>453</v>
      </c>
      <c r="B67" s="44">
        <v>335</v>
      </c>
      <c r="C67" s="44" t="s">
        <v>150</v>
      </c>
      <c r="D67" s="44">
        <v>49</v>
      </c>
      <c r="E67" s="45">
        <v>2.1999999999999997</v>
      </c>
      <c r="F67" s="44" t="s">
        <v>412</v>
      </c>
      <c r="G67" s="46" t="str">
        <f>VLOOKUP($C67,'PWR GP 2016-17 Groups'!$A$2:$B$206,2,0)</f>
        <v>G</v>
      </c>
      <c r="H67" s="44">
        <v>11</v>
      </c>
    </row>
    <row r="68" spans="1:8">
      <c r="A68" s="44">
        <v>481</v>
      </c>
      <c r="B68" s="44">
        <v>140</v>
      </c>
      <c r="C68" s="44" t="s">
        <v>556</v>
      </c>
      <c r="D68" s="44">
        <v>26</v>
      </c>
      <c r="E68" s="45">
        <v>2.2805555555555554</v>
      </c>
      <c r="F68" s="44" t="s">
        <v>412</v>
      </c>
      <c r="G68" s="46" t="str">
        <f>VLOOKUP($C68,'PWR GP 2016-17 Groups'!$A$2:$B$206,2,0)</f>
        <v>G</v>
      </c>
      <c r="H68" s="44">
        <v>10</v>
      </c>
    </row>
    <row r="69" spans="1:8">
      <c r="A69" s="44">
        <v>544</v>
      </c>
      <c r="B69" s="44">
        <v>361</v>
      </c>
      <c r="C69" s="44" t="s">
        <v>71</v>
      </c>
      <c r="D69" s="44">
        <v>46</v>
      </c>
      <c r="E69" s="47">
        <v>4.3587962962962967E-2</v>
      </c>
      <c r="F69" s="44" t="s">
        <v>412</v>
      </c>
      <c r="G69" s="46" t="str">
        <f>VLOOKUP($C69,'PWR GP 2016-17 Groups'!$A$2:$B$206,2,0)</f>
        <v>G</v>
      </c>
      <c r="H69" s="44">
        <v>9</v>
      </c>
    </row>
    <row r="70" spans="1:8">
      <c r="A70" s="44">
        <v>402</v>
      </c>
      <c r="B70" s="44">
        <v>311</v>
      </c>
      <c r="C70" s="44" t="s">
        <v>67</v>
      </c>
      <c r="D70" s="44">
        <v>62</v>
      </c>
      <c r="E70" s="45">
        <v>2.098611111111111</v>
      </c>
      <c r="F70" s="44" t="s">
        <v>412</v>
      </c>
      <c r="G70" s="46" t="str">
        <f>VLOOKUP($C70,'PWR GP 2016-17 Groups'!$A$2:$B$206,2,0)</f>
        <v>H</v>
      </c>
      <c r="H70" s="44">
        <v>20</v>
      </c>
    </row>
    <row r="71" spans="1:8">
      <c r="A71" s="44">
        <v>439</v>
      </c>
      <c r="B71" s="44">
        <v>109</v>
      </c>
      <c r="C71" s="44" t="s">
        <v>63</v>
      </c>
      <c r="D71" s="44">
        <v>39</v>
      </c>
      <c r="E71" s="45">
        <v>2.1590277777777778</v>
      </c>
      <c r="F71" s="44" t="s">
        <v>412</v>
      </c>
      <c r="G71" s="46" t="str">
        <f>VLOOKUP($C71,'PWR GP 2016-17 Groups'!$A$2:$B$206,2,0)</f>
        <v>H</v>
      </c>
      <c r="H71" s="44">
        <v>18</v>
      </c>
    </row>
    <row r="72" spans="1:8">
      <c r="A72" s="44">
        <v>450</v>
      </c>
      <c r="B72" s="44">
        <v>117</v>
      </c>
      <c r="C72" s="44" t="s">
        <v>553</v>
      </c>
      <c r="D72" s="44">
        <v>51</v>
      </c>
      <c r="E72" s="45">
        <v>2.1930555555555555</v>
      </c>
      <c r="F72" s="44" t="s">
        <v>412</v>
      </c>
      <c r="G72" s="46" t="str">
        <f>VLOOKUP($C72,'PWR GP 2016-17 Groups'!$A$2:$B$206,2,0)</f>
        <v>H</v>
      </c>
      <c r="H72" s="44">
        <v>16</v>
      </c>
    </row>
    <row r="73" spans="1:8">
      <c r="A73" s="44">
        <v>462</v>
      </c>
      <c r="B73" s="44">
        <v>124</v>
      </c>
      <c r="C73" s="44" t="s">
        <v>555</v>
      </c>
      <c r="D73" s="44">
        <v>47</v>
      </c>
      <c r="E73" s="45">
        <v>2.2333333333333334</v>
      </c>
      <c r="F73" s="44" t="s">
        <v>412</v>
      </c>
      <c r="G73" s="46" t="str">
        <f>VLOOKUP($C73,'PWR GP 2016-17 Groups'!$A$2:$B$206,2,0)</f>
        <v>H</v>
      </c>
      <c r="H73" s="44">
        <v>15</v>
      </c>
    </row>
    <row r="74" spans="1:8">
      <c r="A74" s="44">
        <v>471</v>
      </c>
      <c r="B74" s="44">
        <v>132</v>
      </c>
      <c r="C74" s="44" t="s">
        <v>65</v>
      </c>
      <c r="D74" s="44">
        <v>46</v>
      </c>
      <c r="E74" s="45">
        <v>2.2527777777777778</v>
      </c>
      <c r="F74" s="44" t="s">
        <v>412</v>
      </c>
      <c r="G74" s="46" t="str">
        <f>VLOOKUP($C74,'PWR GP 2016-17 Groups'!$A$2:$B$206,2,0)</f>
        <v>H</v>
      </c>
      <c r="H74" s="44">
        <v>14</v>
      </c>
    </row>
    <row r="75" spans="1:8">
      <c r="A75" s="44">
        <v>475</v>
      </c>
      <c r="B75" s="44">
        <v>340</v>
      </c>
      <c r="C75" s="44" t="s">
        <v>64</v>
      </c>
      <c r="D75" s="44">
        <v>39</v>
      </c>
      <c r="E75" s="45">
        <v>2.2715277777777776</v>
      </c>
      <c r="F75" s="44" t="s">
        <v>412</v>
      </c>
      <c r="G75" s="46" t="str">
        <f>VLOOKUP($C75,'PWR GP 2016-17 Groups'!$A$2:$B$206,2,0)</f>
        <v>H</v>
      </c>
      <c r="H75" s="44">
        <v>13</v>
      </c>
    </row>
    <row r="76" spans="1:8">
      <c r="A76" s="44">
        <v>483</v>
      </c>
      <c r="B76" s="44">
        <v>142</v>
      </c>
      <c r="C76" s="44" t="s">
        <v>557</v>
      </c>
      <c r="D76" s="44">
        <v>38</v>
      </c>
      <c r="E76" s="45">
        <v>2.2916666666666665</v>
      </c>
      <c r="F76" s="44" t="s">
        <v>412</v>
      </c>
      <c r="G76" s="46" t="str">
        <f>VLOOKUP($C76,'PWR GP 2016-17 Groups'!$A$2:$B$206,2,0)</f>
        <v>H</v>
      </c>
      <c r="H76" s="44">
        <v>12</v>
      </c>
    </row>
    <row r="77" spans="1:8">
      <c r="A77" s="44">
        <v>500</v>
      </c>
      <c r="B77" s="44">
        <v>150</v>
      </c>
      <c r="C77" s="44" t="s">
        <v>76</v>
      </c>
      <c r="D77" s="44">
        <v>57</v>
      </c>
      <c r="E77" s="45">
        <v>2.375</v>
      </c>
      <c r="F77" s="44" t="s">
        <v>412</v>
      </c>
      <c r="G77" s="46" t="str">
        <f>VLOOKUP($C77,'PWR GP 2016-17 Groups'!$A$2:$B$206,2,0)</f>
        <v>H</v>
      </c>
      <c r="H77" s="44">
        <v>11</v>
      </c>
    </row>
    <row r="78" spans="1:8">
      <c r="A78" s="44">
        <v>521</v>
      </c>
      <c r="B78" s="44">
        <v>165</v>
      </c>
      <c r="C78" s="44" t="s">
        <v>379</v>
      </c>
      <c r="D78" s="44">
        <v>41</v>
      </c>
      <c r="E78" s="45">
        <v>2.4673611111111113</v>
      </c>
      <c r="F78" s="44" t="s">
        <v>412</v>
      </c>
      <c r="G78" s="46" t="str">
        <f>VLOOKUP($C78,'PWR GP 2016-17 Groups'!$A$2:$B$206,2,0)</f>
        <v>H</v>
      </c>
      <c r="H78" s="44">
        <v>10</v>
      </c>
    </row>
    <row r="79" spans="1:8">
      <c r="A79" s="44">
        <v>525</v>
      </c>
      <c r="B79" s="44">
        <v>167</v>
      </c>
      <c r="C79" s="44" t="s">
        <v>216</v>
      </c>
      <c r="D79" s="44">
        <v>51</v>
      </c>
      <c r="E79" s="45">
        <v>2.4833333333333334</v>
      </c>
      <c r="F79" s="44" t="s">
        <v>412</v>
      </c>
      <c r="G79" s="46" t="str">
        <f>VLOOKUP($C79,'PWR GP 2016-17 Groups'!$A$2:$B$206,2,0)</f>
        <v>H</v>
      </c>
      <c r="H79" s="44">
        <v>9</v>
      </c>
    </row>
    <row r="80" spans="1:8">
      <c r="A80" s="44">
        <v>542</v>
      </c>
      <c r="B80" s="44">
        <v>360</v>
      </c>
      <c r="C80" s="44" t="s">
        <v>561</v>
      </c>
      <c r="D80" s="44">
        <v>50</v>
      </c>
      <c r="E80" s="47">
        <v>4.3344907407407408E-2</v>
      </c>
      <c r="F80" s="44" t="s">
        <v>412</v>
      </c>
      <c r="G80" s="46" t="str">
        <f>VLOOKUP($C80,'PWR GP 2016-17 Groups'!$A$2:$B$206,2,0)</f>
        <v>H</v>
      </c>
      <c r="H80" s="44">
        <v>8</v>
      </c>
    </row>
    <row r="81" spans="1:8">
      <c r="A81" s="44">
        <v>472</v>
      </c>
      <c r="B81" s="44">
        <v>133</v>
      </c>
      <c r="C81" s="44" t="s">
        <v>128</v>
      </c>
      <c r="D81" s="44">
        <v>44</v>
      </c>
      <c r="E81" s="45">
        <v>2.2569444444444442</v>
      </c>
      <c r="F81" s="44" t="s">
        <v>412</v>
      </c>
      <c r="G81" s="46" t="str">
        <f>VLOOKUP($C81,'PWR GP 2016-17 Groups'!$A$2:$B$206,2,0)</f>
        <v>I</v>
      </c>
      <c r="H81" s="44">
        <v>20</v>
      </c>
    </row>
    <row r="82" spans="1:8">
      <c r="A82" s="44">
        <v>486</v>
      </c>
      <c r="B82" s="44">
        <v>143</v>
      </c>
      <c r="C82" s="44" t="s">
        <v>68</v>
      </c>
      <c r="D82" s="44">
        <v>37</v>
      </c>
      <c r="E82" s="45">
        <v>2.3062499999999999</v>
      </c>
      <c r="F82" s="44" t="s">
        <v>412</v>
      </c>
      <c r="G82" s="46" t="str">
        <f>VLOOKUP($C82,'PWR GP 2016-17 Groups'!$A$2:$B$206,2,0)</f>
        <v>I</v>
      </c>
      <c r="H82" s="44">
        <v>18</v>
      </c>
    </row>
    <row r="83" spans="1:8">
      <c r="A83" s="44">
        <v>501</v>
      </c>
      <c r="B83" s="44">
        <v>151</v>
      </c>
      <c r="C83" s="44" t="s">
        <v>559</v>
      </c>
      <c r="D83" s="44">
        <v>48</v>
      </c>
      <c r="E83" s="45">
        <v>2.3777777777777778</v>
      </c>
      <c r="F83" s="44" t="s">
        <v>412</v>
      </c>
      <c r="G83" s="46" t="str">
        <f>VLOOKUP($C83,'PWR GP 2016-17 Groups'!$A$2:$B$206,2,0)</f>
        <v>I</v>
      </c>
      <c r="H83" s="44">
        <v>16</v>
      </c>
    </row>
    <row r="84" spans="1:8">
      <c r="A84" s="44">
        <v>517</v>
      </c>
      <c r="B84" s="44">
        <v>161</v>
      </c>
      <c r="C84" s="44" t="s">
        <v>560</v>
      </c>
      <c r="D84" s="44">
        <v>48</v>
      </c>
      <c r="E84" s="45">
        <v>2.4486111111111111</v>
      </c>
      <c r="F84" s="44" t="s">
        <v>412</v>
      </c>
      <c r="G84" s="46" t="str">
        <f>VLOOKUP($C84,'PWR GP 2016-17 Groups'!$A$2:$B$206,2,0)</f>
        <v>I</v>
      </c>
      <c r="H84" s="44">
        <v>15</v>
      </c>
    </row>
    <row r="85" spans="1:8">
      <c r="A85" s="44">
        <v>524</v>
      </c>
      <c r="B85" s="44">
        <v>356</v>
      </c>
      <c r="C85" s="44" t="s">
        <v>69</v>
      </c>
      <c r="D85" s="44">
        <v>43</v>
      </c>
      <c r="E85" s="45">
        <v>2.4770833333333333</v>
      </c>
      <c r="F85" s="44" t="s">
        <v>412</v>
      </c>
      <c r="G85" s="46" t="str">
        <f>VLOOKUP($C85,'PWR GP 2016-17 Groups'!$A$2:$B$206,2,0)</f>
        <v>I</v>
      </c>
      <c r="H85" s="44">
        <v>14</v>
      </c>
    </row>
    <row r="86" spans="1:8">
      <c r="A86" s="44">
        <v>526</v>
      </c>
      <c r="B86" s="44">
        <v>168</v>
      </c>
      <c r="C86" s="44" t="s">
        <v>85</v>
      </c>
      <c r="D86" s="44">
        <v>50</v>
      </c>
      <c r="E86" s="45">
        <v>2.4888888888888889</v>
      </c>
      <c r="F86" s="44" t="s">
        <v>412</v>
      </c>
      <c r="G86" s="46" t="str">
        <f>VLOOKUP($C86,'PWR GP 2016-17 Groups'!$A$2:$B$206,2,0)</f>
        <v>I</v>
      </c>
      <c r="H86" s="44">
        <v>13</v>
      </c>
    </row>
    <row r="87" spans="1:8">
      <c r="A87" s="44">
        <v>533</v>
      </c>
      <c r="B87" s="44">
        <v>174</v>
      </c>
      <c r="C87" s="44" t="s">
        <v>99</v>
      </c>
      <c r="D87" s="44">
        <v>58</v>
      </c>
      <c r="E87" s="47">
        <v>4.2372685185185187E-2</v>
      </c>
      <c r="F87" s="44" t="s">
        <v>412</v>
      </c>
      <c r="G87" s="46" t="str">
        <f>VLOOKUP($C87,'PWR GP 2016-17 Groups'!$A$2:$B$206,2,0)</f>
        <v>I</v>
      </c>
      <c r="H87" s="44">
        <v>12</v>
      </c>
    </row>
    <row r="88" spans="1:8">
      <c r="A88" s="44">
        <v>537</v>
      </c>
      <c r="B88" s="44">
        <v>177</v>
      </c>
      <c r="C88" s="44" t="s">
        <v>129</v>
      </c>
      <c r="D88" s="44">
        <v>56</v>
      </c>
      <c r="E88" s="47">
        <v>4.2858796296296298E-2</v>
      </c>
      <c r="F88" s="44" t="s">
        <v>412</v>
      </c>
      <c r="G88" s="46" t="str">
        <f>VLOOKUP($C88,'PWR GP 2016-17 Groups'!$A$2:$B$206,2,0)</f>
        <v>I</v>
      </c>
      <c r="H88" s="44">
        <v>11</v>
      </c>
    </row>
    <row r="89" spans="1:8">
      <c r="A89" s="44">
        <v>539</v>
      </c>
      <c r="B89" s="44">
        <v>179</v>
      </c>
      <c r="C89" s="44" t="s">
        <v>141</v>
      </c>
      <c r="D89" s="44">
        <v>48</v>
      </c>
      <c r="E89" s="47">
        <v>4.3101851851851856E-2</v>
      </c>
      <c r="F89" s="44" t="s">
        <v>412</v>
      </c>
      <c r="G89" s="46" t="str">
        <f>VLOOKUP($C89,'PWR GP 2016-17 Groups'!$A$2:$B$206,2,0)</f>
        <v>I</v>
      </c>
      <c r="H89" s="44">
        <v>10</v>
      </c>
    </row>
    <row r="90" spans="1:8">
      <c r="A90" s="44">
        <v>528</v>
      </c>
      <c r="B90" s="44">
        <v>169</v>
      </c>
      <c r="C90" s="44" t="s">
        <v>83</v>
      </c>
      <c r="D90" s="44">
        <v>45</v>
      </c>
      <c r="E90" s="47">
        <v>4.1678240740740745E-2</v>
      </c>
      <c r="F90" s="44" t="s">
        <v>412</v>
      </c>
      <c r="G90" s="46" t="str">
        <f>VLOOKUP($C90,'PWR GP 2016-17 Groups'!$A$2:$B$206,2,0)</f>
        <v>J</v>
      </c>
      <c r="H90" s="44">
        <v>20</v>
      </c>
    </row>
    <row r="91" spans="1:8">
      <c r="A91" s="44">
        <v>531</v>
      </c>
      <c r="B91" s="44">
        <v>172</v>
      </c>
      <c r="C91" s="44" t="s">
        <v>81</v>
      </c>
      <c r="D91" s="44">
        <v>43</v>
      </c>
      <c r="E91" s="47">
        <v>4.2094907407407407E-2</v>
      </c>
      <c r="F91" s="44" t="s">
        <v>412</v>
      </c>
      <c r="G91" s="46" t="str">
        <f>VLOOKUP($C91,'PWR GP 2016-17 Groups'!$A$2:$B$206,2,0)</f>
        <v>J</v>
      </c>
      <c r="H91" s="44">
        <v>18</v>
      </c>
    </row>
    <row r="92" spans="1:8">
      <c r="A92" s="44">
        <v>541</v>
      </c>
      <c r="B92" s="44">
        <v>180</v>
      </c>
      <c r="C92" s="44" t="s">
        <v>143</v>
      </c>
      <c r="D92" s="44">
        <v>42</v>
      </c>
      <c r="E92" s="47">
        <v>4.3344907407407408E-2</v>
      </c>
      <c r="F92" s="44" t="s">
        <v>412</v>
      </c>
      <c r="G92" s="46" t="str">
        <f>VLOOKUP($C92,'PWR GP 2016-17 Groups'!$A$2:$B$206,2,0)</f>
        <v>J</v>
      </c>
      <c r="H92" s="44">
        <v>16</v>
      </c>
    </row>
    <row r="93" spans="1:8">
      <c r="A93" s="44">
        <v>545</v>
      </c>
      <c r="B93" s="44">
        <v>182</v>
      </c>
      <c r="C93" s="44" t="s">
        <v>102</v>
      </c>
      <c r="D93" s="44">
        <v>30</v>
      </c>
      <c r="E93" s="47">
        <v>4.372685185185185E-2</v>
      </c>
      <c r="F93" s="44" t="s">
        <v>412</v>
      </c>
      <c r="G93" s="46" t="str">
        <f>VLOOKUP($C93,'PWR GP 2016-17 Groups'!$A$2:$B$206,2,0)</f>
        <v>J</v>
      </c>
      <c r="H93" s="44">
        <v>15</v>
      </c>
    </row>
    <row r="94" spans="1:8">
      <c r="A94" s="44">
        <v>561</v>
      </c>
      <c r="B94" s="44">
        <v>188</v>
      </c>
      <c r="C94" s="44" t="s">
        <v>562</v>
      </c>
      <c r="D94" s="44">
        <v>27</v>
      </c>
      <c r="E94" s="47">
        <v>4.9398148148148142E-2</v>
      </c>
      <c r="F94" s="44" t="s">
        <v>412</v>
      </c>
      <c r="G94" s="46" t="e">
        <f>VLOOKUP($C94,'PWR GP 2016-17 Groups'!$A$2:$B$206,2,0)</f>
        <v>#N/A</v>
      </c>
    </row>
    <row r="95" spans="1:8">
      <c r="A95" s="44">
        <v>8</v>
      </c>
      <c r="B95" s="44">
        <v>8</v>
      </c>
      <c r="C95" s="44" t="s">
        <v>532</v>
      </c>
      <c r="D95" s="44">
        <v>33</v>
      </c>
      <c r="E95" s="45">
        <v>1.4131944444444444</v>
      </c>
      <c r="F95" s="44" t="s">
        <v>412</v>
      </c>
      <c r="G95" s="46" t="e">
        <f>VLOOKUP($C95,'PWR GP 2016-17 Groups'!$A$2:$B$206,2,0)</f>
        <v>#N/A</v>
      </c>
    </row>
    <row r="96" spans="1:8">
      <c r="A96" s="44">
        <v>12</v>
      </c>
      <c r="B96" s="44">
        <v>12</v>
      </c>
      <c r="C96" s="44" t="s">
        <v>533</v>
      </c>
      <c r="D96" s="44">
        <v>43</v>
      </c>
      <c r="E96" s="45">
        <v>1.4236111111111109</v>
      </c>
      <c r="F96" s="44" t="s">
        <v>412</v>
      </c>
      <c r="G96" s="46" t="e">
        <f>VLOOKUP($C96,'PWR GP 2016-17 Groups'!$A$2:$B$206,2,0)</f>
        <v>#N/A</v>
      </c>
    </row>
    <row r="97" spans="1:7">
      <c r="A97" s="44">
        <v>33</v>
      </c>
      <c r="B97" s="44">
        <v>33</v>
      </c>
      <c r="C97" s="44" t="s">
        <v>534</v>
      </c>
      <c r="D97" s="44">
        <v>36</v>
      </c>
      <c r="E97" s="45">
        <v>1.5534722222222221</v>
      </c>
      <c r="F97" s="44" t="s">
        <v>412</v>
      </c>
      <c r="G97" s="46" t="e">
        <f>VLOOKUP($C97,'PWR GP 2016-17 Groups'!$A$2:$B$206,2,0)</f>
        <v>#N/A</v>
      </c>
    </row>
    <row r="98" spans="1:7">
      <c r="A98" s="44">
        <v>40</v>
      </c>
      <c r="B98" s="44">
        <v>39</v>
      </c>
      <c r="C98" s="44" t="s">
        <v>536</v>
      </c>
      <c r="D98" s="44">
        <v>48</v>
      </c>
      <c r="E98" s="45">
        <v>1.5791666666666666</v>
      </c>
      <c r="F98" s="44" t="s">
        <v>412</v>
      </c>
      <c r="G98" s="46" t="e">
        <f>VLOOKUP($C98,'PWR GP 2016-17 Groups'!$A$2:$B$206,2,0)</f>
        <v>#N/A</v>
      </c>
    </row>
    <row r="99" spans="1:7">
      <c r="A99" s="44">
        <v>83</v>
      </c>
      <c r="B99" s="44">
        <v>80</v>
      </c>
      <c r="C99" s="44" t="s">
        <v>539</v>
      </c>
      <c r="D99" s="44">
        <v>46</v>
      </c>
      <c r="E99" s="45">
        <v>1.6298611111111112</v>
      </c>
      <c r="F99" s="44" t="s">
        <v>412</v>
      </c>
      <c r="G99" s="46" t="e">
        <f>VLOOKUP($C99,'PWR GP 2016-17 Groups'!$A$2:$B$206,2,0)</f>
        <v>#N/A</v>
      </c>
    </row>
    <row r="100" spans="1:7">
      <c r="A100" s="44">
        <v>93</v>
      </c>
      <c r="B100" s="44">
        <v>89</v>
      </c>
      <c r="C100" s="44" t="s">
        <v>540</v>
      </c>
      <c r="D100" s="44">
        <v>52</v>
      </c>
      <c r="E100" s="45">
        <v>1.6368055555555554</v>
      </c>
      <c r="F100" s="44" t="s">
        <v>412</v>
      </c>
      <c r="G100" s="46" t="e">
        <f>VLOOKUP($C100,'PWR GP 2016-17 Groups'!$A$2:$B$206,2,0)</f>
        <v>#N/A</v>
      </c>
    </row>
    <row r="101" spans="1:7">
      <c r="A101" s="44">
        <v>114</v>
      </c>
      <c r="B101" s="44">
        <v>105</v>
      </c>
      <c r="C101" s="44" t="s">
        <v>541</v>
      </c>
      <c r="D101" s="44">
        <v>28</v>
      </c>
      <c r="E101" s="45">
        <v>1.6583333333333332</v>
      </c>
      <c r="F101" s="44" t="s">
        <v>412</v>
      </c>
      <c r="G101" s="46" t="e">
        <f>VLOOKUP($C101,'PWR GP 2016-17 Groups'!$A$2:$B$206,2,0)</f>
        <v>#N/A</v>
      </c>
    </row>
    <row r="102" spans="1:7">
      <c r="A102" s="44">
        <v>138</v>
      </c>
      <c r="B102" s="44">
        <v>127</v>
      </c>
      <c r="C102" s="44" t="s">
        <v>543</v>
      </c>
      <c r="D102" s="44">
        <v>30</v>
      </c>
      <c r="E102" s="45">
        <v>1.6875</v>
      </c>
      <c r="F102" s="44" t="s">
        <v>412</v>
      </c>
      <c r="G102" s="46" t="e">
        <f>VLOOKUP($C102,'PWR GP 2016-17 Groups'!$A$2:$B$206,2,0)</f>
        <v>#N/A</v>
      </c>
    </row>
    <row r="103" spans="1:7">
      <c r="A103" s="44">
        <v>296</v>
      </c>
      <c r="B103" s="44">
        <v>247</v>
      </c>
      <c r="C103" s="44" t="s">
        <v>366</v>
      </c>
      <c r="D103" s="44">
        <v>50</v>
      </c>
      <c r="E103" s="45">
        <v>1.9152777777777779</v>
      </c>
      <c r="F103" s="44" t="s">
        <v>412</v>
      </c>
      <c r="G103" s="46" t="e">
        <f>VLOOKUP($C103,'PWR GP 2016-17 Groups'!$A$2:$B$206,2,0)</f>
        <v>#N/A</v>
      </c>
    </row>
    <row r="104" spans="1:7">
      <c r="A104" s="44">
        <v>413</v>
      </c>
      <c r="B104" s="44">
        <v>97</v>
      </c>
      <c r="C104" s="44" t="s">
        <v>378</v>
      </c>
      <c r="D104" s="44">
        <v>34</v>
      </c>
      <c r="E104" s="45">
        <v>2.1270833333333332</v>
      </c>
      <c r="F104" s="44" t="s">
        <v>412</v>
      </c>
      <c r="G104" s="46" t="e">
        <f>VLOOKUP($C104,'PWR GP 2016-17 Groups'!$A$2:$B$206,2,0)</f>
        <v>#N/A</v>
      </c>
    </row>
    <row r="105" spans="1:7">
      <c r="A105" s="44">
        <v>414</v>
      </c>
      <c r="B105" s="44">
        <v>98</v>
      </c>
      <c r="C105" s="44" t="s">
        <v>374</v>
      </c>
      <c r="D105" s="44">
        <v>47</v>
      </c>
      <c r="E105" s="45">
        <v>2.1277777777777778</v>
      </c>
      <c r="F105" s="44" t="s">
        <v>412</v>
      </c>
      <c r="G105" s="46" t="e">
        <f>VLOOKUP($C105,'PWR GP 2016-17 Groups'!$A$2:$B$206,2,0)</f>
        <v>#N/A</v>
      </c>
    </row>
    <row r="106" spans="1:7">
      <c r="A106" s="44">
        <v>460</v>
      </c>
      <c r="B106" s="44">
        <v>122</v>
      </c>
      <c r="C106" s="44" t="s">
        <v>554</v>
      </c>
      <c r="D106" s="44">
        <v>38</v>
      </c>
      <c r="E106" s="45">
        <v>2.2284722222222224</v>
      </c>
      <c r="F106" s="44" t="s">
        <v>412</v>
      </c>
      <c r="G106" s="46" t="e">
        <f>VLOOKUP($C106,'PWR GP 2016-17 Groups'!$A$2:$B$206,2,0)</f>
        <v>#N/A</v>
      </c>
    </row>
    <row r="107" spans="1:7">
      <c r="A107" s="44">
        <v>499</v>
      </c>
      <c r="B107" s="44">
        <v>149</v>
      </c>
      <c r="C107" s="44" t="s">
        <v>558</v>
      </c>
      <c r="D107" s="44">
        <v>26</v>
      </c>
      <c r="E107" s="45">
        <v>2.3722222222222222</v>
      </c>
      <c r="F107" s="44" t="s">
        <v>412</v>
      </c>
      <c r="G107" s="46" t="e">
        <f>VLOOKUP($C107,'PWR GP 2016-17 Groups'!$A$2:$B$206,2,0)</f>
        <v>#N/A</v>
      </c>
    </row>
  </sheetData>
  <autoFilter ref="A1:H107">
    <sortState ref="A2:H107">
      <sortCondition ref="G2:G107"/>
      <sortCondition ref="E2:E107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>
    <row r="1" spans="1:1">
      <c r="A1" t="s">
        <v>563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84"/>
  <sheetViews>
    <sheetView workbookViewId="0">
      <selection activeCell="J31" sqref="J31"/>
    </sheetView>
  </sheetViews>
  <sheetFormatPr defaultRowHeight="15"/>
  <cols>
    <col min="1" max="1" width="5.7109375" bestFit="1" customWidth="1"/>
    <col min="2" max="2" width="22.42578125" bestFit="1" customWidth="1"/>
    <col min="3" max="3" width="11.5703125" bestFit="1" customWidth="1"/>
    <col min="4" max="4" width="9.85546875" bestFit="1" customWidth="1"/>
    <col min="5" max="5" width="9.42578125" bestFit="1" customWidth="1"/>
    <col min="6" max="6" width="23.28515625" bestFit="1" customWidth="1"/>
    <col min="7" max="7" width="37.7109375" bestFit="1" customWidth="1"/>
    <col min="8" max="8" width="43.140625" bestFit="1" customWidth="1"/>
  </cols>
  <sheetData>
    <row r="1" spans="1:10">
      <c r="A1" t="s">
        <v>564</v>
      </c>
      <c r="B1" t="s">
        <v>358</v>
      </c>
      <c r="C1" t="s">
        <v>565</v>
      </c>
      <c r="D1" t="s">
        <v>566</v>
      </c>
      <c r="E1" t="s">
        <v>567</v>
      </c>
      <c r="F1" t="s">
        <v>568</v>
      </c>
      <c r="G1" t="s">
        <v>569</v>
      </c>
      <c r="H1" t="s">
        <v>570</v>
      </c>
      <c r="I1" t="s">
        <v>509</v>
      </c>
      <c r="J1" t="s">
        <v>611</v>
      </c>
    </row>
    <row r="2" spans="1:10" hidden="1">
      <c r="A2">
        <v>8</v>
      </c>
      <c r="B2" t="s">
        <v>136</v>
      </c>
      <c r="C2">
        <v>233</v>
      </c>
      <c r="D2" s="49">
        <v>1.8083333333333333</v>
      </c>
      <c r="E2" s="49">
        <v>1.809722222222222</v>
      </c>
      <c r="F2" t="s">
        <v>574</v>
      </c>
      <c r="G2" t="s">
        <v>412</v>
      </c>
      <c r="H2" s="50" t="s">
        <v>575</v>
      </c>
      <c r="I2" t="str">
        <f>VLOOKUP($B2,'PWR GP 2016-17 Groups'!$A$2:$B$206,2,0)</f>
        <v>A</v>
      </c>
      <c r="J2">
        <v>20</v>
      </c>
    </row>
    <row r="3" spans="1:10" hidden="1">
      <c r="A3">
        <v>14</v>
      </c>
      <c r="B3" t="s">
        <v>535</v>
      </c>
      <c r="C3">
        <v>415</v>
      </c>
      <c r="D3" s="49">
        <v>1.8625</v>
      </c>
      <c r="E3" s="49">
        <v>1.8673611111111112</v>
      </c>
      <c r="F3" t="s">
        <v>572</v>
      </c>
      <c r="G3" t="s">
        <v>412</v>
      </c>
      <c r="H3" s="50" t="s">
        <v>577</v>
      </c>
      <c r="I3" t="str">
        <f>VLOOKUP($B3,'PWR GP 2016-17 Groups'!$A$2:$B$206,2,0)</f>
        <v>A</v>
      </c>
      <c r="J3">
        <v>18</v>
      </c>
    </row>
    <row r="4" spans="1:10" hidden="1">
      <c r="A4">
        <v>23</v>
      </c>
      <c r="B4" t="s">
        <v>6</v>
      </c>
      <c r="C4">
        <v>209</v>
      </c>
      <c r="D4" s="49">
        <v>1.9548611111111109</v>
      </c>
      <c r="E4" s="49">
        <v>1.9576388888888889</v>
      </c>
      <c r="F4" t="s">
        <v>574</v>
      </c>
      <c r="G4" t="s">
        <v>412</v>
      </c>
      <c r="H4" s="50" t="s">
        <v>579</v>
      </c>
      <c r="I4" t="str">
        <f>VLOOKUP($B4,'PWR GP 2016-17 Groups'!$A$2:$B$206,2,0)</f>
        <v>A</v>
      </c>
      <c r="J4">
        <v>16</v>
      </c>
    </row>
    <row r="5" spans="1:10" hidden="1">
      <c r="A5">
        <v>98</v>
      </c>
      <c r="B5" t="s">
        <v>9</v>
      </c>
      <c r="C5">
        <v>440</v>
      </c>
      <c r="D5" s="52">
        <v>2.2847222222222223</v>
      </c>
      <c r="E5" s="49">
        <v>2.3020833333333335</v>
      </c>
      <c r="F5" t="s">
        <v>573</v>
      </c>
      <c r="G5" t="s">
        <v>412</v>
      </c>
      <c r="H5" s="50" t="s">
        <v>585</v>
      </c>
      <c r="I5" t="str">
        <f>VLOOKUP($B5,'PWR GP 2016-17 Groups'!$A$2:$B$206,2,0)</f>
        <v>A</v>
      </c>
      <c r="J5" s="48">
        <v>15</v>
      </c>
    </row>
    <row r="6" spans="1:10" hidden="1">
      <c r="A6">
        <v>99</v>
      </c>
      <c r="B6" t="s">
        <v>7</v>
      </c>
      <c r="C6">
        <v>126</v>
      </c>
      <c r="D6" s="52">
        <v>2.2847222222222223</v>
      </c>
      <c r="E6" s="49">
        <v>2.3020833333333335</v>
      </c>
      <c r="F6" t="s">
        <v>578</v>
      </c>
      <c r="G6" t="s">
        <v>412</v>
      </c>
      <c r="H6" s="50" t="s">
        <v>577</v>
      </c>
      <c r="I6" t="str">
        <f>VLOOKUP($B6,'PWR GP 2016-17 Groups'!$A$2:$B$206,2,0)</f>
        <v>A</v>
      </c>
      <c r="J6" s="48">
        <v>15</v>
      </c>
    </row>
    <row r="7" spans="1:10" hidden="1">
      <c r="A7">
        <v>113</v>
      </c>
      <c r="B7" t="s">
        <v>589</v>
      </c>
      <c r="C7">
        <v>234</v>
      </c>
      <c r="D7" s="49">
        <v>2.3222222222222224</v>
      </c>
      <c r="E7" s="49">
        <v>2.338888888888889</v>
      </c>
      <c r="F7" t="s">
        <v>574</v>
      </c>
      <c r="G7" t="s">
        <v>412</v>
      </c>
      <c r="H7" t="s">
        <v>588</v>
      </c>
      <c r="I7" t="str">
        <f>VLOOKUP($B7,'PWR GP 2016-17 Groups'!$A$2:$B$206,2,0)</f>
        <v>A</v>
      </c>
      <c r="J7">
        <v>13</v>
      </c>
    </row>
    <row r="8" spans="1:10" hidden="1">
      <c r="A8">
        <v>268</v>
      </c>
      <c r="B8" t="s">
        <v>64</v>
      </c>
      <c r="C8">
        <v>498</v>
      </c>
      <c r="D8" s="51">
        <v>4.7060185185185184E-2</v>
      </c>
      <c r="E8" s="51">
        <v>4.7430555555555559E-2</v>
      </c>
      <c r="F8" t="s">
        <v>571</v>
      </c>
      <c r="G8" t="s">
        <v>412</v>
      </c>
      <c r="H8" t="s">
        <v>588</v>
      </c>
      <c r="I8" t="str">
        <f>VLOOKUP($B8,'PWR GP 2016-17 Groups'!$A$2:$B$206,2,0)</f>
        <v>H</v>
      </c>
      <c r="J8">
        <v>15</v>
      </c>
    </row>
    <row r="9" spans="1:10" hidden="1">
      <c r="A9">
        <v>417</v>
      </c>
      <c r="B9" t="s">
        <v>16</v>
      </c>
      <c r="C9">
        <v>353</v>
      </c>
      <c r="D9" s="51">
        <v>5.6064814814814817E-2</v>
      </c>
      <c r="E9" s="51">
        <v>5.62037037037037E-2</v>
      </c>
      <c r="F9" t="s">
        <v>584</v>
      </c>
      <c r="G9" t="s">
        <v>412</v>
      </c>
      <c r="H9" t="s">
        <v>588</v>
      </c>
      <c r="I9" t="str">
        <f>VLOOKUP($B9,'PWR GP 2016-17 Groups'!$A$2:$B$206,2,0)</f>
        <v>B</v>
      </c>
      <c r="J9">
        <v>12</v>
      </c>
    </row>
    <row r="10" spans="1:10" hidden="1">
      <c r="A10">
        <v>15</v>
      </c>
      <c r="B10" t="s">
        <v>3</v>
      </c>
      <c r="C10">
        <v>351</v>
      </c>
      <c r="D10" s="49">
        <v>1.8687500000000001</v>
      </c>
      <c r="E10" s="49">
        <v>1.8715277777777777</v>
      </c>
      <c r="F10" t="s">
        <v>578</v>
      </c>
      <c r="G10" t="s">
        <v>412</v>
      </c>
      <c r="H10" s="50" t="s">
        <v>579</v>
      </c>
      <c r="I10" t="str">
        <f>VLOOKUP($B10,'PWR GP 2016-17 Groups'!$A$2:$B$206,2,0)</f>
        <v>B</v>
      </c>
      <c r="J10">
        <v>18</v>
      </c>
    </row>
    <row r="11" spans="1:10" hidden="1">
      <c r="A11">
        <v>16</v>
      </c>
      <c r="B11" t="s">
        <v>93</v>
      </c>
      <c r="C11">
        <v>129</v>
      </c>
      <c r="D11" s="49">
        <v>1.8784722222222223</v>
      </c>
      <c r="E11" s="49">
        <v>1.8798611111111112</v>
      </c>
      <c r="F11" t="s">
        <v>574</v>
      </c>
      <c r="G11" t="s">
        <v>412</v>
      </c>
      <c r="H11" s="50" t="s">
        <v>580</v>
      </c>
      <c r="I11" t="str">
        <f>VLOOKUP($B11,'PWR GP 2016-17 Groups'!$A$2:$B$206,2,0)</f>
        <v>B</v>
      </c>
      <c r="J11">
        <v>16</v>
      </c>
    </row>
    <row r="12" spans="1:10" hidden="1">
      <c r="A12">
        <v>20</v>
      </c>
      <c r="B12" t="s">
        <v>542</v>
      </c>
      <c r="C12">
        <v>490</v>
      </c>
      <c r="D12" s="49">
        <v>1.9305555555555556</v>
      </c>
      <c r="E12" s="49">
        <v>1.9319444444444445</v>
      </c>
      <c r="F12" t="s">
        <v>572</v>
      </c>
      <c r="G12" t="s">
        <v>412</v>
      </c>
      <c r="H12" s="50" t="s">
        <v>577</v>
      </c>
      <c r="I12" t="str">
        <f>VLOOKUP($B12,'PWR GP 2016-17 Groups'!$A$2:$B$206,2,0)</f>
        <v>B</v>
      </c>
      <c r="J12">
        <v>15</v>
      </c>
    </row>
    <row r="13" spans="1:10" hidden="1">
      <c r="A13">
        <v>54</v>
      </c>
      <c r="B13" t="s">
        <v>18</v>
      </c>
      <c r="C13">
        <v>329</v>
      </c>
      <c r="D13" s="49">
        <v>2.0819444444444444</v>
      </c>
      <c r="E13" s="49">
        <v>2.0833333333333335</v>
      </c>
      <c r="F13" t="s">
        <v>576</v>
      </c>
      <c r="G13" t="s">
        <v>412</v>
      </c>
      <c r="H13" s="50" t="s">
        <v>579</v>
      </c>
      <c r="I13" t="str">
        <f>VLOOKUP($B13,'PWR GP 2016-17 Groups'!$A$2:$B$206,2,0)</f>
        <v>B</v>
      </c>
      <c r="J13">
        <v>14</v>
      </c>
    </row>
    <row r="14" spans="1:10" hidden="1">
      <c r="A14">
        <v>366</v>
      </c>
      <c r="B14" t="s">
        <v>603</v>
      </c>
      <c r="C14">
        <v>57</v>
      </c>
      <c r="D14" s="51">
        <v>5.395833333333333E-2</v>
      </c>
      <c r="E14" s="51">
        <v>5.4201388888888889E-2</v>
      </c>
      <c r="F14" t="s">
        <v>574</v>
      </c>
      <c r="G14" t="s">
        <v>412</v>
      </c>
      <c r="H14" t="s">
        <v>588</v>
      </c>
      <c r="I14" t="str">
        <f>VLOOKUP($B14,'PWR GP 2016-17 Groups'!$A$2:$B$206,2,0)</f>
        <v>C</v>
      </c>
      <c r="J14">
        <v>12</v>
      </c>
    </row>
    <row r="15" spans="1:10" hidden="1">
      <c r="A15">
        <v>53</v>
      </c>
      <c r="B15" t="s">
        <v>17</v>
      </c>
      <c r="C15">
        <v>189</v>
      </c>
      <c r="D15" s="49">
        <v>2.0729166666666665</v>
      </c>
      <c r="E15" s="49">
        <v>2.0812500000000003</v>
      </c>
      <c r="F15" t="s">
        <v>572</v>
      </c>
      <c r="G15" t="s">
        <v>412</v>
      </c>
      <c r="H15" s="50" t="s">
        <v>579</v>
      </c>
      <c r="I15" t="str">
        <f>VLOOKUP($B15,'PWR GP 2016-17 Groups'!$A$2:$B$206,2,0)</f>
        <v>C</v>
      </c>
      <c r="J15">
        <v>20</v>
      </c>
    </row>
    <row r="16" spans="1:10" hidden="1">
      <c r="A16">
        <v>65</v>
      </c>
      <c r="B16" t="s">
        <v>581</v>
      </c>
      <c r="C16">
        <v>506</v>
      </c>
      <c r="D16" s="49">
        <v>2.1451388888888889</v>
      </c>
      <c r="E16" s="49">
        <v>2.1486111111111112</v>
      </c>
      <c r="F16" t="s">
        <v>576</v>
      </c>
      <c r="G16" t="s">
        <v>412</v>
      </c>
      <c r="H16" s="50" t="s">
        <v>579</v>
      </c>
      <c r="I16" t="str">
        <f>VLOOKUP($B16,'PWR GP 2016-17 Groups'!$A$2:$B$206,2,0)</f>
        <v>C</v>
      </c>
      <c r="J16">
        <v>18</v>
      </c>
    </row>
    <row r="17" spans="1:10" hidden="1">
      <c r="A17">
        <v>80</v>
      </c>
      <c r="B17" t="s">
        <v>157</v>
      </c>
      <c r="C17">
        <v>551</v>
      </c>
      <c r="D17" s="49">
        <v>2.223611111111111</v>
      </c>
      <c r="E17" s="49">
        <v>2.2277777777777779</v>
      </c>
      <c r="F17" t="s">
        <v>574</v>
      </c>
      <c r="G17" t="s">
        <v>412</v>
      </c>
      <c r="H17" s="50" t="s">
        <v>577</v>
      </c>
      <c r="I17" t="str">
        <f>VLOOKUP($B17,'PWR GP 2016-17 Groups'!$A$2:$B$206,2,0)</f>
        <v>C</v>
      </c>
      <c r="J17">
        <v>16</v>
      </c>
    </row>
    <row r="18" spans="1:10" hidden="1">
      <c r="A18">
        <v>110</v>
      </c>
      <c r="B18" t="s">
        <v>587</v>
      </c>
      <c r="C18">
        <v>549</v>
      </c>
      <c r="D18" s="49">
        <v>2.3298611111111112</v>
      </c>
      <c r="E18" s="49">
        <v>2.3347222222222221</v>
      </c>
      <c r="F18" t="s">
        <v>572</v>
      </c>
      <c r="G18" t="s">
        <v>412</v>
      </c>
      <c r="H18" t="s">
        <v>588</v>
      </c>
      <c r="I18" t="str">
        <f>VLOOKUP($B18,'PWR GP 2016-17 Groups'!$A$2:$B$206,2,0)</f>
        <v>C</v>
      </c>
      <c r="J18">
        <v>15</v>
      </c>
    </row>
    <row r="19" spans="1:10" hidden="1">
      <c r="A19">
        <v>118</v>
      </c>
      <c r="B19" t="s">
        <v>590</v>
      </c>
      <c r="C19">
        <v>63</v>
      </c>
      <c r="D19" s="49">
        <v>2.3479166666666669</v>
      </c>
      <c r="E19" s="49">
        <v>2.3527777777777779</v>
      </c>
      <c r="F19" t="s">
        <v>576</v>
      </c>
      <c r="G19" t="s">
        <v>412</v>
      </c>
      <c r="H19" t="s">
        <v>588</v>
      </c>
      <c r="I19" t="str">
        <f>VLOOKUP($B19,'PWR GP 2016-17 Groups'!$A$2:$B$206,2,0)</f>
        <v>C</v>
      </c>
      <c r="J19">
        <v>14</v>
      </c>
    </row>
    <row r="20" spans="1:10" hidden="1">
      <c r="A20">
        <v>141</v>
      </c>
      <c r="B20" t="s">
        <v>148</v>
      </c>
      <c r="C20">
        <v>49</v>
      </c>
      <c r="D20" s="49">
        <v>2.4562500000000003</v>
      </c>
      <c r="E20" s="49">
        <v>2.4708333333333332</v>
      </c>
      <c r="F20" t="s">
        <v>574</v>
      </c>
      <c r="G20" t="s">
        <v>412</v>
      </c>
      <c r="H20" s="50" t="s">
        <v>577</v>
      </c>
      <c r="I20" t="str">
        <f>VLOOKUP($B20,'PWR GP 2016-17 Groups'!$A$2:$B$206,2,0)</f>
        <v>C</v>
      </c>
      <c r="J20">
        <v>13</v>
      </c>
    </row>
    <row r="21" spans="1:10" hidden="1">
      <c r="A21">
        <v>169</v>
      </c>
      <c r="B21" t="s">
        <v>41</v>
      </c>
      <c r="C21">
        <v>359</v>
      </c>
      <c r="D21" s="51">
        <v>4.1724537037037039E-2</v>
      </c>
      <c r="E21" s="51">
        <v>4.2222222222222223E-2</v>
      </c>
      <c r="F21" t="s">
        <v>571</v>
      </c>
      <c r="G21" t="s">
        <v>412</v>
      </c>
      <c r="H21" s="50" t="s">
        <v>577</v>
      </c>
      <c r="I21" t="str">
        <f>VLOOKUP($B21,'PWR GP 2016-17 Groups'!$A$2:$B$206,2,0)</f>
        <v>D</v>
      </c>
      <c r="J21">
        <v>13</v>
      </c>
    </row>
    <row r="22" spans="1:10" hidden="1">
      <c r="A22">
        <v>174</v>
      </c>
      <c r="B22" t="s">
        <v>599</v>
      </c>
      <c r="C22">
        <v>314</v>
      </c>
      <c r="D22" s="51">
        <v>4.207175925925926E-2</v>
      </c>
      <c r="E22" s="51">
        <v>4.2395833333333334E-2</v>
      </c>
      <c r="F22" t="s">
        <v>594</v>
      </c>
      <c r="G22" t="s">
        <v>412</v>
      </c>
      <c r="H22" t="s">
        <v>588</v>
      </c>
      <c r="I22" t="s">
        <v>108</v>
      </c>
      <c r="J22">
        <v>12</v>
      </c>
    </row>
    <row r="23" spans="1:10" hidden="1">
      <c r="A23">
        <v>372</v>
      </c>
      <c r="B23" t="s">
        <v>604</v>
      </c>
      <c r="C23">
        <v>492</v>
      </c>
      <c r="D23" s="51">
        <v>5.3900462962962963E-2</v>
      </c>
      <c r="E23" s="51">
        <v>5.4212962962962963E-2</v>
      </c>
      <c r="F23" t="s">
        <v>578</v>
      </c>
      <c r="G23" t="s">
        <v>412</v>
      </c>
      <c r="H23" t="s">
        <v>588</v>
      </c>
      <c r="I23" t="str">
        <f>VLOOKUP($B23,'PWR GP 2016-17 Groups'!$A$2:$B$206,2,0)</f>
        <v>D</v>
      </c>
      <c r="J23">
        <v>11</v>
      </c>
    </row>
    <row r="24" spans="1:10" hidden="1">
      <c r="A24">
        <v>420</v>
      </c>
      <c r="B24" t="s">
        <v>137</v>
      </c>
      <c r="C24">
        <v>523</v>
      </c>
      <c r="D24" s="51">
        <v>5.6006944444444449E-2</v>
      </c>
      <c r="E24" s="51">
        <v>5.6412037037037038E-2</v>
      </c>
      <c r="F24" t="s">
        <v>574</v>
      </c>
      <c r="G24" t="s">
        <v>412</v>
      </c>
      <c r="H24" t="s">
        <v>588</v>
      </c>
      <c r="I24" t="str">
        <f>VLOOKUP($B24,'PWR GP 2016-17 Groups'!$A$2:$B$206,2,0)</f>
        <v>D</v>
      </c>
      <c r="J24">
        <v>10</v>
      </c>
    </row>
    <row r="25" spans="1:10" hidden="1">
      <c r="A25">
        <v>66</v>
      </c>
      <c r="B25" t="s">
        <v>21</v>
      </c>
      <c r="C25">
        <v>248</v>
      </c>
      <c r="D25" s="49">
        <v>2.1374999999999997</v>
      </c>
      <c r="E25" s="49">
        <v>2.1486111111111112</v>
      </c>
      <c r="F25" t="s">
        <v>571</v>
      </c>
      <c r="G25" t="s">
        <v>412</v>
      </c>
      <c r="H25" s="50" t="s">
        <v>579</v>
      </c>
      <c r="I25" t="str">
        <f>VLOOKUP($B25,'PWR GP 2016-17 Groups'!$A$2:$B$206,2,0)</f>
        <v>D</v>
      </c>
      <c r="J25">
        <v>20</v>
      </c>
    </row>
    <row r="26" spans="1:10" hidden="1">
      <c r="A26">
        <v>84</v>
      </c>
      <c r="B26" t="s">
        <v>31</v>
      </c>
      <c r="C26">
        <v>88</v>
      </c>
      <c r="D26" s="49">
        <v>2.2444444444444445</v>
      </c>
      <c r="E26" s="49">
        <v>2.2527777777777778</v>
      </c>
      <c r="F26" t="s">
        <v>574</v>
      </c>
      <c r="G26" t="s">
        <v>412</v>
      </c>
      <c r="H26" s="50" t="s">
        <v>583</v>
      </c>
      <c r="I26" t="str">
        <f>VLOOKUP($B26,'PWR GP 2016-17 Groups'!$A$2:$B$206,2,0)</f>
        <v>D</v>
      </c>
      <c r="J26">
        <v>18</v>
      </c>
    </row>
    <row r="27" spans="1:10" hidden="1">
      <c r="A27">
        <v>92</v>
      </c>
      <c r="B27" t="s">
        <v>548</v>
      </c>
      <c r="C27">
        <v>90</v>
      </c>
      <c r="D27" s="49">
        <v>2.2749999999999999</v>
      </c>
      <c r="E27" s="49">
        <v>2.2881944444444442</v>
      </c>
      <c r="F27" t="s">
        <v>584</v>
      </c>
      <c r="G27" t="s">
        <v>412</v>
      </c>
      <c r="H27" s="50" t="s">
        <v>577</v>
      </c>
      <c r="I27" t="str">
        <f>VLOOKUP($B27,'PWR GP 2016-17 Groups'!$A$2:$B$206,2,0)</f>
        <v>D</v>
      </c>
      <c r="J27">
        <v>16</v>
      </c>
    </row>
    <row r="28" spans="1:10" hidden="1">
      <c r="A28">
        <v>114</v>
      </c>
      <c r="B28" t="s">
        <v>34</v>
      </c>
      <c r="C28">
        <v>571</v>
      </c>
      <c r="D28" s="49">
        <v>2.3374999999999999</v>
      </c>
      <c r="E28" s="49">
        <v>2.3395833333333331</v>
      </c>
      <c r="F28" t="s">
        <v>576</v>
      </c>
      <c r="G28" t="s">
        <v>412</v>
      </c>
      <c r="H28" s="50" t="s">
        <v>579</v>
      </c>
      <c r="I28" t="str">
        <f>VLOOKUP($B28,'PWR GP 2016-17 Groups'!$A$2:$B$206,2,0)</f>
        <v>D</v>
      </c>
      <c r="J28">
        <v>15</v>
      </c>
    </row>
    <row r="29" spans="1:10" hidden="1">
      <c r="A29">
        <v>160</v>
      </c>
      <c r="B29" t="s">
        <v>97</v>
      </c>
      <c r="C29">
        <v>504</v>
      </c>
      <c r="D29" s="49">
        <v>2.495138888888889</v>
      </c>
      <c r="E29" s="51">
        <v>4.1817129629629628E-2</v>
      </c>
      <c r="F29" t="s">
        <v>572</v>
      </c>
      <c r="G29" t="s">
        <v>412</v>
      </c>
      <c r="H29" s="50" t="s">
        <v>577</v>
      </c>
      <c r="I29" t="str">
        <f>VLOOKUP($B29,'PWR GP 2016-17 Groups'!$A$2:$B$206,2,0)</f>
        <v>D</v>
      </c>
      <c r="J29">
        <v>14</v>
      </c>
    </row>
    <row r="30" spans="1:10">
      <c r="A30">
        <v>367</v>
      </c>
      <c r="B30" t="s">
        <v>48</v>
      </c>
      <c r="C30">
        <v>244</v>
      </c>
      <c r="D30" s="51">
        <v>5.3888888888888896E-2</v>
      </c>
      <c r="E30" s="51">
        <v>5.4201388888888889E-2</v>
      </c>
      <c r="F30" t="s">
        <v>578</v>
      </c>
      <c r="G30" t="s">
        <v>412</v>
      </c>
      <c r="H30" t="s">
        <v>588</v>
      </c>
      <c r="I30" t="str">
        <f>VLOOKUP($B30,'PWR GP 2016-17 Groups'!$A$2:$B$206,2,0)</f>
        <v>E</v>
      </c>
      <c r="J30">
        <v>14</v>
      </c>
    </row>
    <row r="31" spans="1:10">
      <c r="A31">
        <v>78</v>
      </c>
      <c r="B31" t="s">
        <v>582</v>
      </c>
      <c r="C31">
        <v>483</v>
      </c>
      <c r="D31" s="49">
        <v>2.1999999999999997</v>
      </c>
      <c r="E31" s="49">
        <v>2.2111111111111112</v>
      </c>
      <c r="F31" t="s">
        <v>572</v>
      </c>
      <c r="G31" t="s">
        <v>412</v>
      </c>
      <c r="H31" s="50" t="s">
        <v>577</v>
      </c>
      <c r="I31" t="s">
        <v>110</v>
      </c>
      <c r="J31">
        <v>20</v>
      </c>
    </row>
    <row r="32" spans="1:10">
      <c r="A32">
        <v>109</v>
      </c>
      <c r="B32" t="s">
        <v>38</v>
      </c>
      <c r="C32">
        <v>169</v>
      </c>
      <c r="D32" s="49">
        <v>2.3298611111111112</v>
      </c>
      <c r="E32" s="49">
        <v>2.3333333333333335</v>
      </c>
      <c r="F32" t="s">
        <v>574</v>
      </c>
      <c r="G32" t="s">
        <v>412</v>
      </c>
      <c r="H32" s="50" t="s">
        <v>586</v>
      </c>
      <c r="I32" t="str">
        <f>VLOOKUP($B32,'PWR GP 2016-17 Groups'!$A$2:$B$206,2,0)</f>
        <v>E</v>
      </c>
      <c r="J32">
        <v>16</v>
      </c>
    </row>
    <row r="33" spans="1:10">
      <c r="A33">
        <v>156</v>
      </c>
      <c r="B33" t="s">
        <v>32</v>
      </c>
      <c r="C33">
        <v>230</v>
      </c>
      <c r="D33" s="49">
        <v>2.4819444444444447</v>
      </c>
      <c r="E33" s="49">
        <v>2.4993055555555554</v>
      </c>
      <c r="F33" t="s">
        <v>573</v>
      </c>
      <c r="G33" t="s">
        <v>412</v>
      </c>
      <c r="H33" s="50" t="s">
        <v>595</v>
      </c>
      <c r="I33" t="str">
        <f>VLOOKUP($B33,'PWR GP 2016-17 Groups'!$A$2:$B$206,2,0)</f>
        <v>E</v>
      </c>
      <c r="J33">
        <v>15</v>
      </c>
    </row>
    <row r="34" spans="1:10" hidden="1">
      <c r="A34">
        <v>175</v>
      </c>
      <c r="B34" t="s">
        <v>600</v>
      </c>
      <c r="C34">
        <v>315</v>
      </c>
      <c r="D34" s="51">
        <v>4.207175925925926E-2</v>
      </c>
      <c r="E34" s="51">
        <v>4.2395833333333334E-2</v>
      </c>
      <c r="F34" t="s">
        <v>572</v>
      </c>
      <c r="G34" t="s">
        <v>412</v>
      </c>
      <c r="H34" t="s">
        <v>588</v>
      </c>
      <c r="I34" t="str">
        <f>VLOOKUP($B34,'PWR GP 2016-17 Groups'!$A$2:$B$206,2,0)</f>
        <v>F</v>
      </c>
      <c r="J34">
        <v>15</v>
      </c>
    </row>
    <row r="35" spans="1:10" hidden="1">
      <c r="A35">
        <v>166</v>
      </c>
      <c r="B35" t="s">
        <v>42</v>
      </c>
      <c r="C35">
        <v>454</v>
      </c>
      <c r="D35" s="51">
        <v>4.2118055555555554E-2</v>
      </c>
      <c r="E35" s="51">
        <v>4.2199074074074076E-2</v>
      </c>
      <c r="F35" t="s">
        <v>576</v>
      </c>
      <c r="G35" t="s">
        <v>412</v>
      </c>
      <c r="H35" s="50" t="s">
        <v>577</v>
      </c>
      <c r="I35" t="str">
        <f>VLOOKUP($B35,'PWR GP 2016-17 Groups'!$A$2:$B$206,2,0)</f>
        <v>F</v>
      </c>
      <c r="J35">
        <v>14</v>
      </c>
    </row>
    <row r="36" spans="1:10" hidden="1">
      <c r="A36">
        <v>183</v>
      </c>
      <c r="B36" t="s">
        <v>52</v>
      </c>
      <c r="C36">
        <v>525</v>
      </c>
      <c r="D36" s="51">
        <v>4.2395833333333334E-2</v>
      </c>
      <c r="E36" s="51">
        <v>4.2662037037037033E-2</v>
      </c>
      <c r="F36" t="s">
        <v>574</v>
      </c>
      <c r="G36" t="s">
        <v>412</v>
      </c>
      <c r="H36" s="50" t="s">
        <v>577</v>
      </c>
      <c r="I36" t="str">
        <f>VLOOKUP($B36,'PWR GP 2016-17 Groups'!$A$2:$B$206,2,0)</f>
        <v>F</v>
      </c>
      <c r="J36">
        <v>13</v>
      </c>
    </row>
    <row r="37" spans="1:10" hidden="1">
      <c r="A37">
        <v>199</v>
      </c>
      <c r="B37" t="s">
        <v>153</v>
      </c>
      <c r="C37">
        <v>484</v>
      </c>
      <c r="D37" s="51">
        <v>4.3402777777777783E-2</v>
      </c>
      <c r="E37" s="51">
        <v>4.3460648148148151E-2</v>
      </c>
      <c r="F37" t="s">
        <v>572</v>
      </c>
      <c r="G37" t="s">
        <v>412</v>
      </c>
      <c r="H37" t="s">
        <v>588</v>
      </c>
      <c r="I37" t="str">
        <f>VLOOKUP($B37,'PWR GP 2016-17 Groups'!$A$2:$B$206,2,0)</f>
        <v>F</v>
      </c>
      <c r="J37">
        <v>12</v>
      </c>
    </row>
    <row r="38" spans="1:10" hidden="1">
      <c r="A38">
        <v>232</v>
      </c>
      <c r="B38" t="s">
        <v>552</v>
      </c>
      <c r="C38">
        <v>524</v>
      </c>
      <c r="D38" s="51">
        <v>4.5069444444444447E-2</v>
      </c>
      <c r="E38" s="51">
        <v>4.5428240740740734E-2</v>
      </c>
      <c r="F38" t="s">
        <v>576</v>
      </c>
      <c r="G38" t="s">
        <v>412</v>
      </c>
      <c r="H38" s="50" t="s">
        <v>577</v>
      </c>
      <c r="I38" t="str">
        <f>VLOOKUP($B38,'PWR GP 2016-17 Groups'!$A$2:$B$206,2,0)</f>
        <v>F</v>
      </c>
      <c r="J38">
        <v>11</v>
      </c>
    </row>
    <row r="39" spans="1:10" hidden="1">
      <c r="A39">
        <v>375</v>
      </c>
      <c r="B39" t="s">
        <v>551</v>
      </c>
      <c r="C39">
        <v>263</v>
      </c>
      <c r="D39" s="51">
        <v>5.3854166666666668E-2</v>
      </c>
      <c r="E39" s="51">
        <v>5.4212962962962963E-2</v>
      </c>
      <c r="F39" t="s">
        <v>574</v>
      </c>
      <c r="G39" t="s">
        <v>412</v>
      </c>
      <c r="H39" t="s">
        <v>588</v>
      </c>
      <c r="I39" t="str">
        <f>VLOOKUP($B39,'PWR GP 2016-17 Groups'!$A$2:$B$206,2,0)</f>
        <v>F</v>
      </c>
      <c r="J39">
        <v>10</v>
      </c>
    </row>
    <row r="40" spans="1:10" hidden="1">
      <c r="A40">
        <v>396</v>
      </c>
      <c r="B40" t="s">
        <v>609</v>
      </c>
      <c r="C40">
        <v>340</v>
      </c>
      <c r="D40" s="51">
        <v>5.486111111111111E-2</v>
      </c>
      <c r="E40" s="51">
        <v>5.5069444444444449E-2</v>
      </c>
      <c r="F40" t="s">
        <v>576</v>
      </c>
      <c r="G40" t="s">
        <v>412</v>
      </c>
      <c r="H40" t="s">
        <v>588</v>
      </c>
      <c r="I40" t="str">
        <f>VLOOKUP($B40,'PWR GP 2016-17 Groups'!$A$2:$B$206,2,0)</f>
        <v>F</v>
      </c>
      <c r="J40">
        <v>9</v>
      </c>
    </row>
    <row r="41" spans="1:10" hidden="1">
      <c r="A41">
        <v>120</v>
      </c>
      <c r="B41" t="s">
        <v>591</v>
      </c>
      <c r="C41">
        <v>37</v>
      </c>
      <c r="D41" s="49">
        <v>2.3493055555555555</v>
      </c>
      <c r="E41" s="49">
        <v>2.3611111111111112</v>
      </c>
      <c r="F41" t="s">
        <v>571</v>
      </c>
      <c r="G41" t="s">
        <v>412</v>
      </c>
      <c r="H41" s="50" t="s">
        <v>579</v>
      </c>
      <c r="I41" t="str">
        <f>VLOOKUP($B41,'PWR GP 2016-17 Groups'!$A$2:$B$206,2,0)</f>
        <v>F</v>
      </c>
      <c r="J41">
        <v>20</v>
      </c>
    </row>
    <row r="42" spans="1:10" hidden="1">
      <c r="A42">
        <v>145</v>
      </c>
      <c r="B42" t="s">
        <v>46</v>
      </c>
      <c r="C42">
        <v>250</v>
      </c>
      <c r="D42" s="49">
        <v>2.4659722222222222</v>
      </c>
      <c r="E42" s="49">
        <v>2.4798611111111111</v>
      </c>
      <c r="F42" t="s">
        <v>574</v>
      </c>
      <c r="G42" t="s">
        <v>412</v>
      </c>
      <c r="H42" s="50" t="s">
        <v>577</v>
      </c>
      <c r="I42" t="str">
        <f>VLOOKUP($B42,'PWR GP 2016-17 Groups'!$A$2:$B$206,2,0)</f>
        <v>F</v>
      </c>
      <c r="J42">
        <v>18</v>
      </c>
    </row>
    <row r="43" spans="1:10" hidden="1">
      <c r="A43">
        <v>157</v>
      </c>
      <c r="B43" t="s">
        <v>47</v>
      </c>
      <c r="C43">
        <v>79</v>
      </c>
      <c r="D43" s="49">
        <v>2.4881944444444444</v>
      </c>
      <c r="E43" s="51">
        <v>4.1747685185185186E-2</v>
      </c>
      <c r="F43" t="s">
        <v>594</v>
      </c>
      <c r="G43" t="s">
        <v>412</v>
      </c>
      <c r="H43" s="50" t="s">
        <v>596</v>
      </c>
      <c r="I43" t="str">
        <f>VLOOKUP($B43,'PWR GP 2016-17 Groups'!$A$2:$B$206,2,0)</f>
        <v>F</v>
      </c>
      <c r="J43">
        <v>16</v>
      </c>
    </row>
    <row r="44" spans="1:10" hidden="1">
      <c r="A44">
        <v>168</v>
      </c>
      <c r="B44" t="s">
        <v>597</v>
      </c>
      <c r="C44">
        <v>243</v>
      </c>
      <c r="D44" s="51">
        <v>4.1932870370370377E-2</v>
      </c>
      <c r="E44" s="51">
        <v>4.221064814814815E-2</v>
      </c>
      <c r="F44" t="s">
        <v>576</v>
      </c>
      <c r="G44" t="s">
        <v>412</v>
      </c>
      <c r="H44" s="50" t="s">
        <v>598</v>
      </c>
      <c r="I44" t="s">
        <v>111</v>
      </c>
      <c r="J44">
        <v>20</v>
      </c>
    </row>
    <row r="45" spans="1:10" hidden="1">
      <c r="A45">
        <v>177</v>
      </c>
      <c r="B45" s="28" t="s">
        <v>149</v>
      </c>
      <c r="C45">
        <v>144</v>
      </c>
      <c r="D45" s="51">
        <v>4.2199074074074076E-2</v>
      </c>
      <c r="E45" s="51">
        <v>4.2453703703703709E-2</v>
      </c>
      <c r="F45" t="s">
        <v>576</v>
      </c>
      <c r="G45" t="s">
        <v>412</v>
      </c>
      <c r="H45" s="50" t="s">
        <v>579</v>
      </c>
      <c r="I45" t="str">
        <f>VLOOKUP($B45,'PWR GP 2016-17 Groups'!$A$2:$B$206,2,0)</f>
        <v>G</v>
      </c>
      <c r="J45">
        <v>18</v>
      </c>
    </row>
    <row r="46" spans="1:10" hidden="1">
      <c r="A46">
        <v>252</v>
      </c>
      <c r="B46" t="s">
        <v>134</v>
      </c>
      <c r="C46">
        <v>163</v>
      </c>
      <c r="D46" s="51">
        <v>4.5879629629629631E-2</v>
      </c>
      <c r="E46" s="51">
        <v>4.6099537037037036E-2</v>
      </c>
      <c r="F46" t="s">
        <v>584</v>
      </c>
      <c r="G46" t="s">
        <v>412</v>
      </c>
      <c r="H46" t="s">
        <v>588</v>
      </c>
      <c r="I46" t="str">
        <f>VLOOKUP($B46,'PWR GP 2016-17 Groups'!$A$2:$B$206,2,0)</f>
        <v>G</v>
      </c>
      <c r="J46">
        <v>16</v>
      </c>
    </row>
    <row r="47" spans="1:10" hidden="1">
      <c r="A47">
        <v>265</v>
      </c>
      <c r="B47" t="s">
        <v>49</v>
      </c>
      <c r="C47">
        <v>174</v>
      </c>
      <c r="D47" s="51">
        <v>4.6967592592592589E-2</v>
      </c>
      <c r="E47" s="51">
        <v>4.7349537037037037E-2</v>
      </c>
      <c r="F47" t="s">
        <v>574</v>
      </c>
      <c r="G47" t="s">
        <v>412</v>
      </c>
      <c r="H47" t="s">
        <v>588</v>
      </c>
      <c r="I47" t="str">
        <f>VLOOKUP($B47,'PWR GP 2016-17 Groups'!$A$2:$B$206,2,0)</f>
        <v>G</v>
      </c>
      <c r="J47">
        <v>15</v>
      </c>
    </row>
    <row r="48" spans="1:10" hidden="1">
      <c r="A48">
        <v>285</v>
      </c>
      <c r="B48" t="s">
        <v>62</v>
      </c>
      <c r="C48">
        <v>388</v>
      </c>
      <c r="D48" s="51">
        <v>4.7905092592592589E-2</v>
      </c>
      <c r="E48" s="51">
        <v>4.8252314814814817E-2</v>
      </c>
      <c r="F48" t="s">
        <v>572</v>
      </c>
      <c r="G48" t="s">
        <v>412</v>
      </c>
      <c r="H48" s="50" t="s">
        <v>577</v>
      </c>
      <c r="I48" t="str">
        <f>VLOOKUP($B48,'PWR GP 2016-17 Groups'!$A$2:$B$206,2,0)</f>
        <v>G</v>
      </c>
      <c r="J48">
        <v>14</v>
      </c>
    </row>
    <row r="49" spans="1:10" hidden="1">
      <c r="A49">
        <v>365</v>
      </c>
      <c r="B49" t="s">
        <v>66</v>
      </c>
      <c r="C49">
        <v>59</v>
      </c>
      <c r="D49" s="51">
        <v>5.3854166666666668E-2</v>
      </c>
      <c r="E49" s="51">
        <v>5.4201388888888889E-2</v>
      </c>
      <c r="F49" t="s">
        <v>573</v>
      </c>
      <c r="G49" t="s">
        <v>412</v>
      </c>
      <c r="H49" s="50" t="s">
        <v>577</v>
      </c>
      <c r="I49" t="str">
        <f>VLOOKUP($B49,'PWR GP 2016-17 Groups'!$A$2:$B$206,2,0)</f>
        <v>G</v>
      </c>
      <c r="J49">
        <v>13</v>
      </c>
    </row>
    <row r="50" spans="1:10" hidden="1">
      <c r="A50">
        <v>378</v>
      </c>
      <c r="B50" t="s">
        <v>60</v>
      </c>
      <c r="C50">
        <v>264</v>
      </c>
      <c r="D50" s="51">
        <v>5.3888888888888896E-2</v>
      </c>
      <c r="E50" s="51">
        <v>5.4224537037037036E-2</v>
      </c>
      <c r="F50" t="s">
        <v>572</v>
      </c>
      <c r="G50" t="s">
        <v>412</v>
      </c>
      <c r="H50" s="50" t="s">
        <v>579</v>
      </c>
      <c r="I50" t="str">
        <f>VLOOKUP($B50,'PWR GP 2016-17 Groups'!$A$2:$B$206,2,0)</f>
        <v>G</v>
      </c>
      <c r="J50">
        <v>12</v>
      </c>
    </row>
    <row r="51" spans="1:10" hidden="1">
      <c r="A51">
        <v>364</v>
      </c>
      <c r="B51" t="s">
        <v>150</v>
      </c>
      <c r="C51">
        <v>424</v>
      </c>
      <c r="D51" s="51">
        <v>5.3912037037037036E-2</v>
      </c>
      <c r="E51" s="51">
        <v>5.4201388888888889E-2</v>
      </c>
      <c r="F51" t="s">
        <v>572</v>
      </c>
      <c r="G51" t="s">
        <v>412</v>
      </c>
      <c r="H51" s="50" t="s">
        <v>579</v>
      </c>
      <c r="I51" t="str">
        <f>VLOOKUP($B51,'PWR GP 2016-17 Groups'!$A$2:$B$206,2,0)</f>
        <v>G</v>
      </c>
      <c r="J51">
        <v>11</v>
      </c>
    </row>
    <row r="52" spans="1:10" hidden="1">
      <c r="A52">
        <v>373</v>
      </c>
      <c r="B52" t="s">
        <v>61</v>
      </c>
      <c r="C52">
        <v>560</v>
      </c>
      <c r="D52" s="51">
        <v>5.392361111111111E-2</v>
      </c>
      <c r="E52" s="51">
        <v>5.4212962962962963E-2</v>
      </c>
      <c r="F52" t="s">
        <v>574</v>
      </c>
      <c r="G52" t="s">
        <v>412</v>
      </c>
      <c r="H52" t="s">
        <v>588</v>
      </c>
      <c r="I52" t="str">
        <f>VLOOKUP($B52,'PWR GP 2016-17 Groups'!$A$2:$B$206,2,0)</f>
        <v>G</v>
      </c>
      <c r="J52">
        <v>10</v>
      </c>
    </row>
    <row r="53" spans="1:10" hidden="1">
      <c r="A53">
        <v>216</v>
      </c>
      <c r="B53" t="s">
        <v>72</v>
      </c>
      <c r="C53">
        <v>188</v>
      </c>
      <c r="D53" s="51">
        <v>4.4212962962962961E-2</v>
      </c>
      <c r="E53" s="51">
        <v>4.4525462962962968E-2</v>
      </c>
      <c r="F53" t="s">
        <v>572</v>
      </c>
      <c r="G53" t="s">
        <v>412</v>
      </c>
      <c r="H53" s="50" t="s">
        <v>579</v>
      </c>
      <c r="I53" t="str">
        <f>VLOOKUP($B53,'PWR GP 2016-17 Groups'!$A$2:$B$206,2,0)</f>
        <v>H</v>
      </c>
      <c r="J53">
        <v>20</v>
      </c>
    </row>
    <row r="54" spans="1:10" hidden="1">
      <c r="A54">
        <v>228</v>
      </c>
      <c r="B54" t="s">
        <v>63</v>
      </c>
      <c r="C54">
        <v>350</v>
      </c>
      <c r="D54" s="51">
        <v>4.4756944444444446E-2</v>
      </c>
      <c r="E54" s="51">
        <v>4.50462962962963E-2</v>
      </c>
      <c r="F54" t="s">
        <v>578</v>
      </c>
      <c r="G54" t="s">
        <v>412</v>
      </c>
      <c r="H54" s="50" t="s">
        <v>586</v>
      </c>
      <c r="I54" t="str">
        <f>VLOOKUP($B54,'PWR GP 2016-17 Groups'!$A$2:$B$206,2,0)</f>
        <v>H</v>
      </c>
      <c r="J54">
        <v>18</v>
      </c>
    </row>
    <row r="55" spans="1:10" hidden="1">
      <c r="A55">
        <v>257</v>
      </c>
      <c r="B55" t="s">
        <v>555</v>
      </c>
      <c r="C55">
        <v>71</v>
      </c>
      <c r="D55" s="51">
        <v>4.6388888888888889E-2</v>
      </c>
      <c r="E55" s="51">
        <v>4.6631944444444441E-2</v>
      </c>
      <c r="F55" t="s">
        <v>576</v>
      </c>
      <c r="G55" t="s">
        <v>412</v>
      </c>
      <c r="H55" t="s">
        <v>588</v>
      </c>
      <c r="I55" t="str">
        <f>VLOOKUP($B55,'PWR GP 2016-17 Groups'!$A$2:$B$206,2,0)</f>
        <v>H</v>
      </c>
      <c r="J55">
        <v>16</v>
      </c>
    </row>
    <row r="56" spans="1:10" hidden="1">
      <c r="A56">
        <v>274</v>
      </c>
      <c r="B56" t="s">
        <v>180</v>
      </c>
      <c r="C56">
        <v>61</v>
      </c>
      <c r="D56" s="51">
        <v>4.7453703703703699E-2</v>
      </c>
      <c r="E56" s="51">
        <v>4.7754629629629626E-2</v>
      </c>
      <c r="F56" t="s">
        <v>578</v>
      </c>
      <c r="G56" t="s">
        <v>412</v>
      </c>
      <c r="H56" t="s">
        <v>601</v>
      </c>
      <c r="I56" t="str">
        <f>VLOOKUP($B56,'PWR GP 2016-17 Groups'!$A$2:$B$206,2,0)</f>
        <v>H</v>
      </c>
      <c r="J56">
        <v>14</v>
      </c>
    </row>
    <row r="57" spans="1:10" hidden="1">
      <c r="A57">
        <v>277</v>
      </c>
      <c r="B57" t="s">
        <v>379</v>
      </c>
      <c r="C57">
        <v>300</v>
      </c>
      <c r="D57" s="51">
        <v>4.762731481481481E-2</v>
      </c>
      <c r="E57" s="51">
        <v>4.7847222222222228E-2</v>
      </c>
      <c r="F57" t="s">
        <v>578</v>
      </c>
      <c r="G57" t="s">
        <v>412</v>
      </c>
      <c r="H57" t="s">
        <v>602</v>
      </c>
      <c r="I57" t="str">
        <f>VLOOKUP($B57,'PWR GP 2016-17 Groups'!$A$2:$B$206,2,0)</f>
        <v>H</v>
      </c>
    </row>
    <row r="58" spans="1:10" hidden="1">
      <c r="A58">
        <v>302</v>
      </c>
      <c r="B58" t="s">
        <v>76</v>
      </c>
      <c r="C58">
        <v>526</v>
      </c>
      <c r="D58" s="51">
        <v>4.9444444444444437E-2</v>
      </c>
      <c r="E58" s="51">
        <v>4.971064814814815E-2</v>
      </c>
      <c r="F58" t="s">
        <v>593</v>
      </c>
      <c r="G58" t="s">
        <v>412</v>
      </c>
      <c r="H58" s="50" t="s">
        <v>577</v>
      </c>
      <c r="I58" t="str">
        <f>VLOOKUP($B58,'PWR GP 2016-17 Groups'!$A$2:$B$206,2,0)</f>
        <v>H</v>
      </c>
      <c r="J58">
        <v>13</v>
      </c>
    </row>
    <row r="59" spans="1:10" hidden="1">
      <c r="A59">
        <v>369</v>
      </c>
      <c r="B59" t="s">
        <v>55</v>
      </c>
      <c r="C59">
        <v>366</v>
      </c>
      <c r="D59" s="51">
        <v>5.3854166666666668E-2</v>
      </c>
      <c r="E59" s="51">
        <v>5.4212962962962963E-2</v>
      </c>
      <c r="F59" t="s">
        <v>578</v>
      </c>
      <c r="G59" t="s">
        <v>412</v>
      </c>
      <c r="H59" t="s">
        <v>588</v>
      </c>
      <c r="I59" t="str">
        <f>VLOOKUP($B59,'PWR GP 2016-17 Groups'!$A$2:$B$206,2,0)</f>
        <v>H</v>
      </c>
      <c r="J59">
        <v>12</v>
      </c>
    </row>
    <row r="60" spans="1:10" hidden="1">
      <c r="A60">
        <v>370</v>
      </c>
      <c r="B60" t="s">
        <v>65</v>
      </c>
      <c r="C60">
        <v>262</v>
      </c>
      <c r="D60" s="51">
        <v>5.3888888888888896E-2</v>
      </c>
      <c r="E60" s="51">
        <v>5.4212962962962963E-2</v>
      </c>
      <c r="F60" t="s">
        <v>576</v>
      </c>
      <c r="G60" t="s">
        <v>412</v>
      </c>
      <c r="H60" t="s">
        <v>588</v>
      </c>
      <c r="I60" t="str">
        <f>VLOOKUP($B60,'PWR GP 2016-17 Groups'!$A$2:$B$206,2,0)</f>
        <v>H</v>
      </c>
      <c r="J60">
        <v>11</v>
      </c>
    </row>
    <row r="61" spans="1:10" hidden="1">
      <c r="A61">
        <v>458</v>
      </c>
      <c r="B61" t="s">
        <v>561</v>
      </c>
      <c r="C61">
        <v>7</v>
      </c>
      <c r="D61" s="51">
        <v>6.206018518518519E-2</v>
      </c>
      <c r="E61" s="51">
        <v>6.2604166666666669E-2</v>
      </c>
      <c r="F61" t="s">
        <v>574</v>
      </c>
      <c r="G61" t="s">
        <v>412</v>
      </c>
      <c r="H61" t="s">
        <v>588</v>
      </c>
      <c r="I61" t="str">
        <f>VLOOKUP($B61,'PWR GP 2016-17 Groups'!$A$2:$B$206,2,0)</f>
        <v>H</v>
      </c>
      <c r="J61">
        <v>10</v>
      </c>
    </row>
    <row r="62" spans="1:10" hidden="1">
      <c r="A62">
        <v>112</v>
      </c>
      <c r="B62" t="s">
        <v>23</v>
      </c>
      <c r="C62">
        <v>499</v>
      </c>
      <c r="D62" s="49">
        <v>2.3243055555555556</v>
      </c>
      <c r="E62" s="49">
        <v>2.3381944444444445</v>
      </c>
      <c r="F62" t="s">
        <v>572</v>
      </c>
      <c r="G62" t="s">
        <v>412</v>
      </c>
      <c r="H62" t="s">
        <v>588</v>
      </c>
      <c r="I62" t="str">
        <f>VLOOKUP($B62,'PWR GP 2016-17 Groups'!$A$2:$B$206,2,0)</f>
        <v>B</v>
      </c>
      <c r="J62">
        <v>13</v>
      </c>
    </row>
    <row r="63" spans="1:10" hidden="1">
      <c r="A63">
        <v>235</v>
      </c>
      <c r="B63" t="s">
        <v>75</v>
      </c>
      <c r="C63">
        <v>117</v>
      </c>
      <c r="D63" s="51">
        <v>4.5138888888888888E-2</v>
      </c>
      <c r="E63" s="51">
        <v>4.5659722222222227E-2</v>
      </c>
      <c r="F63" t="s">
        <v>578</v>
      </c>
      <c r="G63" t="s">
        <v>412</v>
      </c>
      <c r="H63" t="s">
        <v>588</v>
      </c>
      <c r="I63" t="str">
        <f>VLOOKUP($B63,'PWR GP 2016-17 Groups'!$A$2:$B$206,2,0)</f>
        <v>I</v>
      </c>
      <c r="J63">
        <v>20</v>
      </c>
    </row>
    <row r="64" spans="1:10" hidden="1">
      <c r="A64">
        <v>278</v>
      </c>
      <c r="B64" t="s">
        <v>128</v>
      </c>
      <c r="C64">
        <v>287</v>
      </c>
      <c r="D64" s="51">
        <v>4.762731481481481E-2</v>
      </c>
      <c r="E64" s="51">
        <v>4.7847222222222228E-2</v>
      </c>
      <c r="F64" t="s">
        <v>578</v>
      </c>
      <c r="G64" t="s">
        <v>412</v>
      </c>
      <c r="H64" s="50" t="s">
        <v>579</v>
      </c>
      <c r="I64" t="str">
        <f>VLOOKUP($B64,'PWR GP 2016-17 Groups'!$A$2:$B$206,2,0)</f>
        <v>I</v>
      </c>
      <c r="J64">
        <v>18</v>
      </c>
    </row>
    <row r="65" spans="1:10" hidden="1">
      <c r="A65">
        <v>284</v>
      </c>
      <c r="B65" t="s">
        <v>68</v>
      </c>
      <c r="C65">
        <v>320</v>
      </c>
      <c r="D65" s="51">
        <v>4.7916666666666663E-2</v>
      </c>
      <c r="E65" s="51">
        <v>4.8240740740740744E-2</v>
      </c>
      <c r="F65" t="s">
        <v>578</v>
      </c>
      <c r="G65" t="s">
        <v>412</v>
      </c>
      <c r="H65" s="50" t="s">
        <v>577</v>
      </c>
      <c r="I65" t="str">
        <f>VLOOKUP($B65,'PWR GP 2016-17 Groups'!$A$2:$B$206,2,0)</f>
        <v>I</v>
      </c>
      <c r="J65">
        <v>16</v>
      </c>
    </row>
    <row r="66" spans="1:10" hidden="1">
      <c r="A66">
        <v>320</v>
      </c>
      <c r="B66" t="s">
        <v>129</v>
      </c>
      <c r="C66">
        <v>72</v>
      </c>
      <c r="D66" s="51">
        <v>5.0752314814814813E-2</v>
      </c>
      <c r="E66" s="51">
        <v>5.1018518518518519E-2</v>
      </c>
      <c r="F66" t="s">
        <v>593</v>
      </c>
      <c r="G66" t="s">
        <v>412</v>
      </c>
      <c r="H66" t="s">
        <v>588</v>
      </c>
      <c r="I66" t="str">
        <f>VLOOKUP($B66,'PWR GP 2016-17 Groups'!$A$2:$B$206,2,0)</f>
        <v>I</v>
      </c>
      <c r="J66">
        <v>15</v>
      </c>
    </row>
    <row r="67" spans="1:10" hidden="1">
      <c r="A67">
        <v>331</v>
      </c>
      <c r="B67" t="s">
        <v>99</v>
      </c>
      <c r="C67">
        <v>358</v>
      </c>
      <c r="D67" s="51">
        <v>5.1435185185185188E-2</v>
      </c>
      <c r="E67" s="51">
        <v>5.1921296296296299E-2</v>
      </c>
      <c r="F67" t="s">
        <v>593</v>
      </c>
      <c r="G67" t="s">
        <v>412</v>
      </c>
      <c r="H67" s="50" t="s">
        <v>577</v>
      </c>
      <c r="I67" t="str">
        <f>VLOOKUP($B67,'PWR GP 2016-17 Groups'!$A$2:$B$206,2,0)</f>
        <v>I</v>
      </c>
      <c r="J67">
        <v>14</v>
      </c>
    </row>
    <row r="68" spans="1:10" hidden="1">
      <c r="A68">
        <v>333</v>
      </c>
      <c r="B68" t="s">
        <v>69</v>
      </c>
      <c r="C68">
        <v>139</v>
      </c>
      <c r="D68" s="51">
        <v>5.1747685185185188E-2</v>
      </c>
      <c r="E68" s="51">
        <v>5.2037037037037041E-2</v>
      </c>
      <c r="F68" t="s">
        <v>572</v>
      </c>
      <c r="G68" t="s">
        <v>412</v>
      </c>
      <c r="H68" s="50" t="s">
        <v>577</v>
      </c>
      <c r="I68" t="str">
        <f>VLOOKUP($B68,'PWR GP 2016-17 Groups'!$A$2:$B$206,2,0)</f>
        <v>I</v>
      </c>
      <c r="J68">
        <v>13</v>
      </c>
    </row>
    <row r="69" spans="1:10" hidden="1">
      <c r="A69">
        <v>393</v>
      </c>
      <c r="B69" t="s">
        <v>74</v>
      </c>
      <c r="C69">
        <v>348</v>
      </c>
      <c r="D69" s="51">
        <v>5.3668981481481477E-2</v>
      </c>
      <c r="E69" s="51">
        <v>5.5069444444444449E-2</v>
      </c>
      <c r="F69" t="s">
        <v>593</v>
      </c>
      <c r="G69" t="s">
        <v>412</v>
      </c>
      <c r="H69" s="50" t="s">
        <v>606</v>
      </c>
      <c r="I69" t="str">
        <f>VLOOKUP($B69,'PWR GP 2016-17 Groups'!$A$2:$B$206,2,0)</f>
        <v>I</v>
      </c>
      <c r="J69">
        <v>12</v>
      </c>
    </row>
    <row r="70" spans="1:10" hidden="1">
      <c r="A70">
        <v>371</v>
      </c>
      <c r="B70" t="s">
        <v>141</v>
      </c>
      <c r="C70">
        <v>423</v>
      </c>
      <c r="D70" s="51">
        <v>5.3888888888888896E-2</v>
      </c>
      <c r="E70" s="51">
        <v>5.4212962962962963E-2</v>
      </c>
      <c r="F70" t="s">
        <v>576</v>
      </c>
      <c r="G70" t="s">
        <v>412</v>
      </c>
      <c r="H70" t="s">
        <v>588</v>
      </c>
      <c r="I70" t="str">
        <f>VLOOKUP($B70,'PWR GP 2016-17 Groups'!$A$2:$B$206,2,0)</f>
        <v>I</v>
      </c>
      <c r="J70">
        <v>11</v>
      </c>
    </row>
    <row r="71" spans="1:10" hidden="1">
      <c r="A71">
        <v>432</v>
      </c>
      <c r="B71" t="s">
        <v>610</v>
      </c>
      <c r="C71">
        <v>540</v>
      </c>
      <c r="D71" s="51">
        <v>5.8402777777777776E-2</v>
      </c>
      <c r="E71" s="51">
        <v>5.8611111111111114E-2</v>
      </c>
      <c r="F71" t="s">
        <v>576</v>
      </c>
      <c r="G71" t="s">
        <v>412</v>
      </c>
      <c r="H71" t="s">
        <v>588</v>
      </c>
      <c r="I71" t="str">
        <f>VLOOKUP($B71,'PWR GP 2016-17 Groups'!$A$2:$B$206,2,0)</f>
        <v>I</v>
      </c>
      <c r="J71">
        <v>10</v>
      </c>
    </row>
    <row r="72" spans="1:10" hidden="1">
      <c r="A72">
        <v>368</v>
      </c>
      <c r="B72" t="s">
        <v>83</v>
      </c>
      <c r="C72">
        <v>58</v>
      </c>
      <c r="D72" s="51">
        <v>5.3865740740740742E-2</v>
      </c>
      <c r="E72" s="51">
        <v>5.4201388888888889E-2</v>
      </c>
      <c r="F72" t="s">
        <v>576</v>
      </c>
      <c r="G72" t="s">
        <v>412</v>
      </c>
      <c r="H72" s="50" t="s">
        <v>577</v>
      </c>
      <c r="I72" t="str">
        <f>VLOOKUP($B72,'PWR GP 2016-17 Groups'!$A$2:$B$206,2,0)</f>
        <v>J</v>
      </c>
      <c r="J72">
        <v>20</v>
      </c>
    </row>
    <row r="73" spans="1:10" hidden="1">
      <c r="A73">
        <v>377</v>
      </c>
      <c r="B73" t="s">
        <v>81</v>
      </c>
      <c r="C73">
        <v>136</v>
      </c>
      <c r="D73" s="51">
        <v>5.3946759259259257E-2</v>
      </c>
      <c r="E73" s="51">
        <v>5.4224537037037036E-2</v>
      </c>
      <c r="F73" t="s">
        <v>578</v>
      </c>
      <c r="G73" t="s">
        <v>412</v>
      </c>
      <c r="H73" s="50" t="s">
        <v>579</v>
      </c>
      <c r="I73" t="str">
        <f>VLOOKUP($B73,'PWR GP 2016-17 Groups'!$A$2:$B$206,2,0)</f>
        <v>J</v>
      </c>
      <c r="J73">
        <v>18</v>
      </c>
    </row>
    <row r="74" spans="1:10" hidden="1">
      <c r="A74">
        <v>394</v>
      </c>
      <c r="B74" t="s">
        <v>607</v>
      </c>
      <c r="C74">
        <v>222</v>
      </c>
      <c r="D74" s="51">
        <v>5.4849537037037037E-2</v>
      </c>
      <c r="E74" s="51">
        <v>5.5069444444444449E-2</v>
      </c>
      <c r="F74" t="s">
        <v>578</v>
      </c>
      <c r="G74" t="s">
        <v>412</v>
      </c>
      <c r="H74" t="s">
        <v>588</v>
      </c>
      <c r="I74" t="str">
        <f>VLOOKUP($B74,'PWR GP 2016-17 Groups'!$A$2:$B$206,2,0)</f>
        <v>J</v>
      </c>
      <c r="J74">
        <v>16</v>
      </c>
    </row>
    <row r="75" spans="1:10" hidden="1">
      <c r="A75">
        <v>395</v>
      </c>
      <c r="B75" t="s">
        <v>608</v>
      </c>
      <c r="C75">
        <v>516</v>
      </c>
      <c r="D75" s="51">
        <v>5.486111111111111E-2</v>
      </c>
      <c r="E75" s="51">
        <v>5.5069444444444449E-2</v>
      </c>
      <c r="F75" t="s">
        <v>576</v>
      </c>
      <c r="G75" t="s">
        <v>412</v>
      </c>
      <c r="H75" t="s">
        <v>588</v>
      </c>
      <c r="I75" t="str">
        <f>VLOOKUP($B75,'PWR GP 2016-17 Groups'!$A$2:$B$206,2,0)</f>
        <v>J</v>
      </c>
      <c r="J75">
        <v>15</v>
      </c>
    </row>
    <row r="76" spans="1:10" hidden="1">
      <c r="A76">
        <v>487</v>
      </c>
      <c r="B76" t="s">
        <v>89</v>
      </c>
      <c r="C76">
        <v>95</v>
      </c>
      <c r="D76" s="51">
        <v>7.4733796296296298E-2</v>
      </c>
      <c r="E76" s="51">
        <v>7.5069444444444453E-2</v>
      </c>
      <c r="F76" t="s">
        <v>576</v>
      </c>
      <c r="G76" t="s">
        <v>412</v>
      </c>
      <c r="H76" s="50" t="s">
        <v>577</v>
      </c>
      <c r="I76" t="str">
        <f>VLOOKUP($B76,'PWR GP 2016-17 Groups'!$A$2:$B$206,2,0)</f>
        <v>K</v>
      </c>
      <c r="J76">
        <v>20</v>
      </c>
    </row>
    <row r="77" spans="1:10" hidden="1">
      <c r="A77">
        <v>374</v>
      </c>
      <c r="B77" t="s">
        <v>605</v>
      </c>
      <c r="C77">
        <v>266</v>
      </c>
      <c r="D77" s="51">
        <v>5.3877314814814815E-2</v>
      </c>
      <c r="E77" s="51">
        <v>5.4212962962962963E-2</v>
      </c>
      <c r="F77" t="s">
        <v>572</v>
      </c>
      <c r="G77" t="s">
        <v>412</v>
      </c>
      <c r="H77" t="s">
        <v>588</v>
      </c>
      <c r="I77" t="e">
        <f>VLOOKUP($B77,'PWR GP 2016-17 Groups'!$A$2:$B$206,2,0)</f>
        <v>#N/A</v>
      </c>
    </row>
    <row r="78" spans="1:10" hidden="1">
      <c r="A78">
        <v>363</v>
      </c>
      <c r="B78" t="s">
        <v>390</v>
      </c>
      <c r="C78">
        <v>33</v>
      </c>
      <c r="D78" s="51">
        <v>5.393518518518519E-2</v>
      </c>
      <c r="E78" s="51">
        <v>5.4201388888888889E-2</v>
      </c>
      <c r="F78" t="s">
        <v>576</v>
      </c>
      <c r="G78" t="s">
        <v>412</v>
      </c>
      <c r="H78" t="s">
        <v>588</v>
      </c>
      <c r="I78" t="e">
        <f>VLOOKUP($B78,'PWR GP 2016-17 Groups'!$A$2:$B$206,2,0)</f>
        <v>#N/A</v>
      </c>
    </row>
    <row r="79" spans="1:10" hidden="1">
      <c r="A79">
        <v>376</v>
      </c>
      <c r="B79" t="s">
        <v>361</v>
      </c>
      <c r="C79">
        <v>34</v>
      </c>
      <c r="D79" s="51">
        <v>5.3969907407407404E-2</v>
      </c>
      <c r="E79" s="51">
        <v>5.4212962962962963E-2</v>
      </c>
      <c r="F79" t="s">
        <v>574</v>
      </c>
      <c r="G79" t="s">
        <v>412</v>
      </c>
      <c r="H79" t="s">
        <v>588</v>
      </c>
      <c r="I79" t="e">
        <f>VLOOKUP($B79,'PWR GP 2016-17 Groups'!$A$2:$B$206,2,0)</f>
        <v>#N/A</v>
      </c>
    </row>
    <row r="80" spans="1:10" hidden="1">
      <c r="A80">
        <v>129</v>
      </c>
      <c r="B80" t="s">
        <v>592</v>
      </c>
      <c r="C80">
        <v>535</v>
      </c>
      <c r="D80" s="49">
        <v>2.4090277777777778</v>
      </c>
      <c r="E80" s="49">
        <v>2.4152777777777779</v>
      </c>
      <c r="F80" t="s">
        <v>571</v>
      </c>
      <c r="G80" t="s">
        <v>412</v>
      </c>
      <c r="H80" t="s">
        <v>588</v>
      </c>
      <c r="I80" t="e">
        <f>VLOOKUP($B80,'PWR GP 2016-17 Groups'!$A$2:$B$206,2,0)</f>
        <v>#N/A</v>
      </c>
    </row>
    <row r="81" spans="1:10" hidden="1">
      <c r="A81">
        <v>457</v>
      </c>
      <c r="B81" t="s">
        <v>143</v>
      </c>
      <c r="C81">
        <v>569</v>
      </c>
      <c r="D81" s="51">
        <v>6.2025462962962963E-2</v>
      </c>
      <c r="E81" s="51">
        <v>6.2569444444444441E-2</v>
      </c>
      <c r="F81" t="s">
        <v>578</v>
      </c>
      <c r="G81" t="s">
        <v>412</v>
      </c>
      <c r="H81" t="s">
        <v>632</v>
      </c>
      <c r="I81" t="s">
        <v>114</v>
      </c>
      <c r="J81">
        <v>14</v>
      </c>
    </row>
    <row r="82" spans="1:10" hidden="1">
      <c r="A82">
        <v>83</v>
      </c>
      <c r="B82" t="s">
        <v>210</v>
      </c>
      <c r="C82">
        <v>480</v>
      </c>
      <c r="D82" s="49">
        <v>2.2416666666666667</v>
      </c>
      <c r="E82" s="49">
        <v>2.2472222222222222</v>
      </c>
      <c r="F82" t="s">
        <v>572</v>
      </c>
      <c r="G82" t="s">
        <v>412</v>
      </c>
      <c r="H82" s="50" t="s">
        <v>632</v>
      </c>
      <c r="I82" t="s">
        <v>105</v>
      </c>
      <c r="J82">
        <v>20</v>
      </c>
    </row>
    <row r="83" spans="1:10">
      <c r="A83">
        <v>81</v>
      </c>
      <c r="B83" t="s">
        <v>30</v>
      </c>
      <c r="C83">
        <v>361</v>
      </c>
      <c r="D83" s="49">
        <v>2.2069444444444444</v>
      </c>
      <c r="E83" s="49">
        <v>2.2361111111111112</v>
      </c>
      <c r="F83" t="s">
        <v>574</v>
      </c>
      <c r="G83" t="s">
        <v>412</v>
      </c>
      <c r="H83" s="50" t="s">
        <v>632</v>
      </c>
      <c r="I83" t="str">
        <f>VLOOKUP($B83,'PWR GP 2016-17 Groups'!$A$2:$B$206,2,0)</f>
        <v>E</v>
      </c>
      <c r="J83">
        <v>18</v>
      </c>
    </row>
    <row r="84" spans="1:10">
      <c r="D84" s="51"/>
      <c r="E84" s="51"/>
    </row>
  </sheetData>
  <autoFilter ref="A1:J82">
    <filterColumn colId="8">
      <filters>
        <filter val="E"/>
      </filters>
    </filterColumn>
  </autoFilter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77"/>
  <sheetViews>
    <sheetView workbookViewId="0">
      <selection activeCell="J78" sqref="J78"/>
    </sheetView>
  </sheetViews>
  <sheetFormatPr defaultColWidth="52.7109375" defaultRowHeight="15"/>
  <cols>
    <col min="1" max="1" width="7.85546875" bestFit="1" customWidth="1"/>
    <col min="2" max="2" width="9.140625" bestFit="1" customWidth="1"/>
    <col min="3" max="3" width="20.85546875" bestFit="1" customWidth="1"/>
    <col min="4" max="4" width="12.5703125" style="56" bestFit="1" customWidth="1"/>
    <col min="5" max="5" width="12.140625" style="56" bestFit="1" customWidth="1"/>
    <col min="6" max="6" width="26" bestFit="1" customWidth="1"/>
    <col min="7" max="7" width="10" bestFit="1" customWidth="1"/>
    <col min="8" max="8" width="22.28515625" bestFit="1" customWidth="1"/>
    <col min="9" max="9" width="14" customWidth="1"/>
    <col min="10" max="10" width="11" bestFit="1" customWidth="1"/>
    <col min="11" max="11" width="27.140625" customWidth="1"/>
    <col min="12" max="12" width="52.7109375" style="56"/>
  </cols>
  <sheetData>
    <row r="1" spans="1:12">
      <c r="A1" s="53" t="s">
        <v>564</v>
      </c>
      <c r="B1" s="53" t="s">
        <v>613</v>
      </c>
      <c r="C1" s="53" t="s">
        <v>358</v>
      </c>
      <c r="D1" s="57" t="s">
        <v>566</v>
      </c>
      <c r="E1" s="57" t="s">
        <v>567</v>
      </c>
      <c r="F1" s="53" t="s">
        <v>614</v>
      </c>
      <c r="G1" s="53" t="s">
        <v>615</v>
      </c>
      <c r="H1" s="53" t="s">
        <v>616</v>
      </c>
      <c r="I1" s="53" t="s">
        <v>509</v>
      </c>
      <c r="J1" s="53" t="s">
        <v>510</v>
      </c>
    </row>
    <row r="2" spans="1:12" hidden="1">
      <c r="A2" s="54">
        <v>13</v>
      </c>
      <c r="B2" s="54">
        <v>973</v>
      </c>
      <c r="C2" s="54" t="s">
        <v>617</v>
      </c>
      <c r="D2" s="58">
        <v>4.0069444444444442E-2</v>
      </c>
      <c r="E2" s="58">
        <v>4.0091435185185188E-2</v>
      </c>
      <c r="F2" s="54" t="s">
        <v>618</v>
      </c>
      <c r="G2" s="54" t="s">
        <v>410</v>
      </c>
      <c r="H2" s="54" t="s">
        <v>412</v>
      </c>
      <c r="I2" t="str">
        <f>VLOOKUP($C2,'PWR GP 2016-17 Groups'!$A$2:$B$206,2,0)</f>
        <v>A</v>
      </c>
      <c r="J2">
        <v>20</v>
      </c>
      <c r="L2"/>
    </row>
    <row r="3" spans="1:12" hidden="1">
      <c r="A3" s="54">
        <v>19</v>
      </c>
      <c r="B3" s="54">
        <v>181</v>
      </c>
      <c r="C3" s="54" t="s">
        <v>619</v>
      </c>
      <c r="D3" s="58">
        <v>4.1082175925925925E-2</v>
      </c>
      <c r="E3" s="58">
        <v>4.1109953703703704E-2</v>
      </c>
      <c r="F3" s="54" t="s">
        <v>618</v>
      </c>
      <c r="G3" s="54" t="s">
        <v>410</v>
      </c>
      <c r="H3" s="54" t="s">
        <v>412</v>
      </c>
      <c r="I3" t="str">
        <f>VLOOKUP($C3,'PWR GP 2016-17 Groups'!$A$2:$B$206,2,0)</f>
        <v>A</v>
      </c>
      <c r="J3">
        <v>18</v>
      </c>
      <c r="L3"/>
    </row>
    <row r="4" spans="1:12" hidden="1">
      <c r="A4" s="54">
        <v>32</v>
      </c>
      <c r="B4" s="54">
        <v>551</v>
      </c>
      <c r="C4" s="54" t="s">
        <v>127</v>
      </c>
      <c r="D4" s="58">
        <v>4.2789351851851849E-2</v>
      </c>
      <c r="E4" s="58">
        <v>4.2842592592592592E-2</v>
      </c>
      <c r="F4" s="54" t="s">
        <v>618</v>
      </c>
      <c r="G4" s="54" t="s">
        <v>410</v>
      </c>
      <c r="H4" s="54" t="s">
        <v>412</v>
      </c>
      <c r="I4" t="str">
        <f>VLOOKUP($C4,'PWR GP 2016-17 Groups'!$A$2:$B$206,2,0)</f>
        <v>A</v>
      </c>
      <c r="J4">
        <v>16</v>
      </c>
      <c r="K4" s="55"/>
    </row>
    <row r="5" spans="1:12" hidden="1">
      <c r="A5" s="54">
        <v>53</v>
      </c>
      <c r="B5" s="54">
        <v>211</v>
      </c>
      <c r="C5" s="54" t="s">
        <v>535</v>
      </c>
      <c r="D5" s="58">
        <v>4.3769675925925927E-2</v>
      </c>
      <c r="E5" s="58">
        <v>4.3969907407407409E-2</v>
      </c>
      <c r="F5" s="54" t="s">
        <v>620</v>
      </c>
      <c r="G5" s="54" t="s">
        <v>410</v>
      </c>
      <c r="H5" s="54" t="s">
        <v>412</v>
      </c>
      <c r="I5" t="str">
        <f>VLOOKUP($C5,'PWR GP 2016-17 Groups'!$A$2:$B$206,2,0)</f>
        <v>A</v>
      </c>
      <c r="J5">
        <v>15</v>
      </c>
    </row>
    <row r="6" spans="1:12" hidden="1">
      <c r="A6" s="54">
        <v>57</v>
      </c>
      <c r="B6" s="54">
        <v>1302</v>
      </c>
      <c r="C6" s="54" t="s">
        <v>416</v>
      </c>
      <c r="D6" s="58">
        <v>4.4254629629629623E-2</v>
      </c>
      <c r="E6" s="58">
        <v>4.4314814814814814E-2</v>
      </c>
      <c r="F6" s="54" t="s">
        <v>621</v>
      </c>
      <c r="G6" s="54" t="s">
        <v>410</v>
      </c>
      <c r="H6" s="54" t="s">
        <v>412</v>
      </c>
      <c r="I6" t="str">
        <f>VLOOKUP($C6,'PWR GP 2016-17 Groups'!$A$2:$B$206,2,0)</f>
        <v>A</v>
      </c>
      <c r="J6">
        <v>14</v>
      </c>
    </row>
    <row r="7" spans="1:12" hidden="1">
      <c r="A7" s="54">
        <v>141</v>
      </c>
      <c r="B7" s="54">
        <v>426</v>
      </c>
      <c r="C7" s="54" t="s">
        <v>145</v>
      </c>
      <c r="D7" s="58">
        <v>4.7128472222222217E-2</v>
      </c>
      <c r="E7" s="58">
        <v>4.7327546296296298E-2</v>
      </c>
      <c r="F7" s="54" t="s">
        <v>620</v>
      </c>
      <c r="G7" s="54" t="s">
        <v>410</v>
      </c>
      <c r="H7" s="54" t="s">
        <v>412</v>
      </c>
      <c r="I7" t="str">
        <f>VLOOKUP($C7,'PWR GP 2016-17 Groups'!$A$2:$B$206,2,0)</f>
        <v>A</v>
      </c>
      <c r="J7">
        <v>13</v>
      </c>
    </row>
    <row r="8" spans="1:12" hidden="1">
      <c r="A8" s="54">
        <v>197</v>
      </c>
      <c r="B8" s="54">
        <v>393</v>
      </c>
      <c r="C8" s="54" t="s">
        <v>537</v>
      </c>
      <c r="D8" s="58">
        <v>4.8831018518518517E-2</v>
      </c>
      <c r="E8" s="58">
        <v>4.9046296296296289E-2</v>
      </c>
      <c r="F8" s="54" t="s">
        <v>620</v>
      </c>
      <c r="G8" s="54" t="s">
        <v>410</v>
      </c>
      <c r="H8" s="54" t="s">
        <v>412</v>
      </c>
      <c r="I8" t="str">
        <f>VLOOKUP($C8,'PWR GP 2016-17 Groups'!$A$2:$B$206,2,0)</f>
        <v>A</v>
      </c>
      <c r="J8">
        <v>12</v>
      </c>
    </row>
    <row r="9" spans="1:12" hidden="1">
      <c r="A9" s="54">
        <v>207</v>
      </c>
      <c r="B9" s="54">
        <v>1396</v>
      </c>
      <c r="C9" s="54" t="s">
        <v>4</v>
      </c>
      <c r="D9" s="58">
        <v>4.9093749999999999E-2</v>
      </c>
      <c r="E9" s="58">
        <v>4.9290509259259263E-2</v>
      </c>
      <c r="F9" s="54" t="s">
        <v>621</v>
      </c>
      <c r="G9" s="54" t="s">
        <v>410</v>
      </c>
      <c r="H9" s="54" t="s">
        <v>412</v>
      </c>
      <c r="I9" t="str">
        <f>VLOOKUP($C9,'PWR GP 2016-17 Groups'!$A$2:$B$206,2,0)</f>
        <v>A</v>
      </c>
      <c r="J9">
        <v>11</v>
      </c>
    </row>
    <row r="10" spans="1:12" hidden="1">
      <c r="A10" s="54">
        <v>214</v>
      </c>
      <c r="B10" s="54">
        <v>345</v>
      </c>
      <c r="C10" s="54" t="s">
        <v>7</v>
      </c>
      <c r="D10" s="58">
        <v>4.928819444444444E-2</v>
      </c>
      <c r="E10" s="58">
        <v>4.9474537037037032E-2</v>
      </c>
      <c r="F10" s="54" t="s">
        <v>623</v>
      </c>
      <c r="G10" s="54" t="s">
        <v>0</v>
      </c>
      <c r="H10" s="54" t="s">
        <v>412</v>
      </c>
      <c r="I10" t="str">
        <f>VLOOKUP($C10,'PWR GP 2016-17 Groups'!$A$2:$B$206,2,0)</f>
        <v>A</v>
      </c>
      <c r="J10">
        <v>10</v>
      </c>
    </row>
    <row r="11" spans="1:12" hidden="1">
      <c r="A11" s="54">
        <v>870</v>
      </c>
      <c r="B11" s="54">
        <v>1259</v>
      </c>
      <c r="C11" s="54" t="s">
        <v>19</v>
      </c>
      <c r="D11" s="58">
        <v>6.5553240740740745E-2</v>
      </c>
      <c r="E11" s="58">
        <v>6.5634259259259267E-2</v>
      </c>
      <c r="F11" s="54" t="s">
        <v>621</v>
      </c>
      <c r="G11" s="54" t="s">
        <v>410</v>
      </c>
      <c r="H11" s="54" t="s">
        <v>412</v>
      </c>
      <c r="I11" t="str">
        <f>VLOOKUP($C11,'PWR GP 2016-17 Groups'!$A$2:$B$206,2,0)</f>
        <v>A</v>
      </c>
      <c r="J11">
        <v>9</v>
      </c>
    </row>
    <row r="12" spans="1:12">
      <c r="A12" s="54">
        <v>122</v>
      </c>
      <c r="B12" s="54">
        <v>282</v>
      </c>
      <c r="C12" s="54" t="s">
        <v>93</v>
      </c>
      <c r="D12" s="58">
        <v>4.6447916666666665E-2</v>
      </c>
      <c r="E12" s="58">
        <v>4.6645833333333331E-2</v>
      </c>
      <c r="F12" s="54" t="s">
        <v>621</v>
      </c>
      <c r="G12" s="54" t="s">
        <v>410</v>
      </c>
      <c r="H12" s="54" t="s">
        <v>412</v>
      </c>
      <c r="I12" t="str">
        <f>VLOOKUP($C12,'PWR GP 2016-17 Groups'!$A$2:$B$206,2,0)</f>
        <v>B</v>
      </c>
      <c r="J12">
        <v>20</v>
      </c>
    </row>
    <row r="13" spans="1:12">
      <c r="A13" s="54">
        <v>161</v>
      </c>
      <c r="B13" s="54">
        <v>1435</v>
      </c>
      <c r="C13" s="54" t="s">
        <v>10</v>
      </c>
      <c r="D13" s="58">
        <v>4.7711805555555563E-2</v>
      </c>
      <c r="E13" s="58">
        <v>4.781481481481481E-2</v>
      </c>
      <c r="F13" s="54" t="s">
        <v>622</v>
      </c>
      <c r="G13" s="54" t="s">
        <v>0</v>
      </c>
      <c r="H13" s="54" t="s">
        <v>412</v>
      </c>
      <c r="I13" t="str">
        <f>VLOOKUP($C13,'PWR GP 2016-17 Groups'!$A$2:$B$206,2,0)</f>
        <v>B</v>
      </c>
      <c r="J13">
        <v>18</v>
      </c>
    </row>
    <row r="14" spans="1:12">
      <c r="A14" s="54">
        <v>189</v>
      </c>
      <c r="B14" s="54">
        <v>343</v>
      </c>
      <c r="C14" s="54" t="s">
        <v>3</v>
      </c>
      <c r="D14" s="58">
        <v>4.8515046296296299E-2</v>
      </c>
      <c r="E14" s="58">
        <v>4.8825231481481483E-2</v>
      </c>
      <c r="F14" s="54" t="s">
        <v>618</v>
      </c>
      <c r="G14" s="54" t="s">
        <v>410</v>
      </c>
      <c r="H14" s="54" t="s">
        <v>412</v>
      </c>
      <c r="I14" t="str">
        <f>VLOOKUP($C14,'PWR GP 2016-17 Groups'!$A$2:$B$206,2,0)</f>
        <v>B</v>
      </c>
      <c r="J14">
        <v>16</v>
      </c>
    </row>
    <row r="15" spans="1:12">
      <c r="A15" s="54">
        <v>201</v>
      </c>
      <c r="B15" s="54">
        <v>55</v>
      </c>
      <c r="C15" s="54" t="s">
        <v>8</v>
      </c>
      <c r="D15" s="58">
        <v>4.8945601851851851E-2</v>
      </c>
      <c r="E15" s="58">
        <v>4.9151620370370373E-2</v>
      </c>
      <c r="F15" s="54" t="s">
        <v>621</v>
      </c>
      <c r="G15" s="54" t="s">
        <v>410</v>
      </c>
      <c r="H15" s="54" t="s">
        <v>412</v>
      </c>
      <c r="I15" t="str">
        <f>VLOOKUP($C15,'PWR GP 2016-17 Groups'!$A$2:$B$206,2,0)</f>
        <v>B</v>
      </c>
      <c r="J15">
        <v>15</v>
      </c>
    </row>
    <row r="16" spans="1:12">
      <c r="A16" s="54">
        <v>210</v>
      </c>
      <c r="B16" s="54">
        <v>1398</v>
      </c>
      <c r="C16" s="54" t="s">
        <v>5</v>
      </c>
      <c r="D16" s="58">
        <v>4.9113425925925928E-2</v>
      </c>
      <c r="E16" s="58">
        <v>4.9334490740740734E-2</v>
      </c>
      <c r="F16" s="54" t="s">
        <v>621</v>
      </c>
      <c r="G16" s="54" t="s">
        <v>410</v>
      </c>
      <c r="H16" s="54" t="s">
        <v>412</v>
      </c>
      <c r="I16" t="str">
        <f>VLOOKUP($C16,'PWR GP 2016-17 Groups'!$A$2:$B$206,2,0)</f>
        <v>B</v>
      </c>
      <c r="J16">
        <v>14</v>
      </c>
    </row>
    <row r="17" spans="1:10">
      <c r="A17" s="54">
        <v>215</v>
      </c>
      <c r="B17" s="54">
        <v>331</v>
      </c>
      <c r="C17" s="54" t="s">
        <v>14</v>
      </c>
      <c r="D17" s="58">
        <v>4.9246527777777778E-2</v>
      </c>
      <c r="E17" s="58">
        <v>4.9480324074074072E-2</v>
      </c>
      <c r="F17" s="54" t="s">
        <v>621</v>
      </c>
      <c r="G17" s="54" t="s">
        <v>410</v>
      </c>
      <c r="H17" s="54" t="s">
        <v>412</v>
      </c>
      <c r="I17" t="str">
        <f>VLOOKUP($C17,'PWR GP 2016-17 Groups'!$A$2:$B$206,2,0)</f>
        <v>B</v>
      </c>
      <c r="J17">
        <v>13</v>
      </c>
    </row>
    <row r="18" spans="1:10">
      <c r="A18" s="54">
        <v>223</v>
      </c>
      <c r="B18" s="54">
        <v>334</v>
      </c>
      <c r="C18" s="54" t="s">
        <v>511</v>
      </c>
      <c r="D18" s="58">
        <v>4.9792824074074073E-2</v>
      </c>
      <c r="E18" s="58">
        <v>4.9858796296296297E-2</v>
      </c>
      <c r="F18" s="54" t="s">
        <v>621</v>
      </c>
      <c r="G18" s="54" t="s">
        <v>410</v>
      </c>
      <c r="H18" s="54" t="s">
        <v>412</v>
      </c>
      <c r="I18" t="str">
        <f>VLOOKUP($C18,'PWR GP 2016-17 Groups'!$A$2:$B$206,2,0)</f>
        <v>B</v>
      </c>
      <c r="J18">
        <v>12</v>
      </c>
    </row>
    <row r="19" spans="1:10">
      <c r="A19" s="54">
        <v>271</v>
      </c>
      <c r="B19" s="54">
        <v>394</v>
      </c>
      <c r="C19" s="54" t="s">
        <v>18</v>
      </c>
      <c r="D19" s="58">
        <v>5.1144675925925927E-2</v>
      </c>
      <c r="E19" s="58">
        <v>5.1256944444444445E-2</v>
      </c>
      <c r="F19" s="54" t="s">
        <v>622</v>
      </c>
      <c r="G19" s="54" t="s">
        <v>0</v>
      </c>
      <c r="H19" s="54" t="s">
        <v>412</v>
      </c>
      <c r="I19" t="str">
        <f>VLOOKUP($C19,'PWR GP 2016-17 Groups'!$A$2:$B$206,2,0)</f>
        <v>B</v>
      </c>
      <c r="J19">
        <v>11</v>
      </c>
    </row>
    <row r="20" spans="1:10">
      <c r="A20" s="54">
        <v>277</v>
      </c>
      <c r="B20" s="54">
        <v>305</v>
      </c>
      <c r="C20" s="54" t="s">
        <v>16</v>
      </c>
      <c r="D20" s="58">
        <v>5.1231481481481482E-2</v>
      </c>
      <c r="E20" s="58">
        <v>5.1452546296296302E-2</v>
      </c>
      <c r="F20" s="54" t="s">
        <v>625</v>
      </c>
      <c r="G20" s="54" t="s">
        <v>410</v>
      </c>
      <c r="H20" s="54" t="s">
        <v>412</v>
      </c>
      <c r="I20" t="str">
        <f>VLOOKUP($C20,'PWR GP 2016-17 Groups'!$A$2:$B$206,2,0)</f>
        <v>B</v>
      </c>
      <c r="J20">
        <v>10</v>
      </c>
    </row>
    <row r="21" spans="1:10">
      <c r="A21" s="54">
        <v>301</v>
      </c>
      <c r="B21" s="54">
        <v>350</v>
      </c>
      <c r="C21" s="54" t="s">
        <v>545</v>
      </c>
      <c r="D21" s="58">
        <v>5.1806712962962964E-2</v>
      </c>
      <c r="E21" s="58">
        <v>5.2056712962962964E-2</v>
      </c>
      <c r="F21" s="54" t="s">
        <v>620</v>
      </c>
      <c r="G21" s="54" t="s">
        <v>410</v>
      </c>
      <c r="H21" s="54" t="s">
        <v>412</v>
      </c>
      <c r="I21" t="str">
        <f>VLOOKUP($C21,'PWR GP 2016-17 Groups'!$A$2:$B$206,2,0)</f>
        <v>B</v>
      </c>
      <c r="J21">
        <v>9</v>
      </c>
    </row>
    <row r="22" spans="1:10">
      <c r="A22" s="54">
        <v>320</v>
      </c>
      <c r="B22" s="54">
        <v>335</v>
      </c>
      <c r="C22" s="54" t="s">
        <v>15</v>
      </c>
      <c r="D22" s="58">
        <v>5.2210648148148152E-2</v>
      </c>
      <c r="E22" s="58">
        <v>5.2454861111111112E-2</v>
      </c>
      <c r="F22" s="54" t="s">
        <v>618</v>
      </c>
      <c r="G22" s="54" t="s">
        <v>410</v>
      </c>
      <c r="H22" s="54" t="s">
        <v>412</v>
      </c>
      <c r="I22" t="str">
        <f>VLOOKUP($C22,'PWR GP 2016-17 Groups'!$A$2:$B$206,2,0)</f>
        <v>B</v>
      </c>
      <c r="J22">
        <v>8</v>
      </c>
    </row>
    <row r="23" spans="1:10">
      <c r="A23" s="54">
        <v>457</v>
      </c>
      <c r="B23" s="54">
        <v>1109</v>
      </c>
      <c r="C23" s="54" t="s">
        <v>210</v>
      </c>
      <c r="D23" s="58">
        <v>5.5281250000000004E-2</v>
      </c>
      <c r="E23" s="58">
        <v>5.5533564814814813E-2</v>
      </c>
      <c r="F23" s="54" t="s">
        <v>618</v>
      </c>
      <c r="G23" s="54" t="s">
        <v>410</v>
      </c>
      <c r="H23" s="54" t="s">
        <v>412</v>
      </c>
      <c r="I23" t="str">
        <f>VLOOKUP($C23,'PWR GP 2016-17 Groups'!$A$2:$B$206,2,0)</f>
        <v>B</v>
      </c>
      <c r="J23">
        <v>7</v>
      </c>
    </row>
    <row r="24" spans="1:10" hidden="1">
      <c r="A24" s="54">
        <v>159</v>
      </c>
      <c r="B24" s="54">
        <v>804</v>
      </c>
      <c r="C24" s="54" t="s">
        <v>12</v>
      </c>
      <c r="D24" s="58">
        <v>4.7732638888888894E-2</v>
      </c>
      <c r="E24" s="58">
        <v>4.7799768518518519E-2</v>
      </c>
      <c r="F24" s="54" t="s">
        <v>618</v>
      </c>
      <c r="G24" s="54" t="s">
        <v>410</v>
      </c>
      <c r="H24" s="54" t="s">
        <v>412</v>
      </c>
      <c r="I24" t="str">
        <f>VLOOKUP($C24,'PWR GP 2016-17 Groups'!$A$2:$B$206,2,0)</f>
        <v>C</v>
      </c>
      <c r="J24">
        <v>20</v>
      </c>
    </row>
    <row r="25" spans="1:10" hidden="1">
      <c r="A25" s="54">
        <v>299</v>
      </c>
      <c r="B25" s="54">
        <v>523</v>
      </c>
      <c r="C25" s="54" t="s">
        <v>24</v>
      </c>
      <c r="D25" s="58">
        <v>5.1583333333333335E-2</v>
      </c>
      <c r="E25" s="58">
        <v>5.2042824074074075E-2</v>
      </c>
      <c r="F25" s="54" t="s">
        <v>618</v>
      </c>
      <c r="G25" s="54" t="s">
        <v>410</v>
      </c>
      <c r="H25" s="54" t="s">
        <v>412</v>
      </c>
      <c r="I25" t="str">
        <f>VLOOKUP($C25,'PWR GP 2016-17 Groups'!$A$2:$B$206,2,0)</f>
        <v>C</v>
      </c>
      <c r="J25">
        <v>18</v>
      </c>
    </row>
    <row r="26" spans="1:10" hidden="1">
      <c r="A26" s="54">
        <v>360</v>
      </c>
      <c r="B26" s="54">
        <v>389</v>
      </c>
      <c r="C26" s="54" t="s">
        <v>157</v>
      </c>
      <c r="D26" s="58">
        <v>5.2719907407407403E-2</v>
      </c>
      <c r="E26" s="58">
        <v>5.3182870370370366E-2</v>
      </c>
      <c r="F26" s="54" t="s">
        <v>621</v>
      </c>
      <c r="G26" s="54" t="s">
        <v>410</v>
      </c>
      <c r="H26" s="54" t="s">
        <v>412</v>
      </c>
      <c r="I26" t="str">
        <f>VLOOKUP($C26,'PWR GP 2016-17 Groups'!$A$2:$B$206,2,0)</f>
        <v>C</v>
      </c>
      <c r="J26">
        <v>16</v>
      </c>
    </row>
    <row r="27" spans="1:10" hidden="1">
      <c r="A27" s="54">
        <v>373</v>
      </c>
      <c r="B27" s="54">
        <v>1151</v>
      </c>
      <c r="C27" s="54" t="s">
        <v>28</v>
      </c>
      <c r="D27" s="58">
        <v>5.2953703703703704E-2</v>
      </c>
      <c r="E27" s="58">
        <v>5.353240740740741E-2</v>
      </c>
      <c r="F27" s="54" t="s">
        <v>620</v>
      </c>
      <c r="G27" s="54" t="s">
        <v>410</v>
      </c>
      <c r="H27" s="54" t="s">
        <v>412</v>
      </c>
      <c r="I27" t="str">
        <f>VLOOKUP($C27,'PWR GP 2016-17 Groups'!$A$2:$B$206,2,0)</f>
        <v>C</v>
      </c>
      <c r="J27">
        <v>15</v>
      </c>
    </row>
    <row r="28" spans="1:10" hidden="1">
      <c r="A28" s="54">
        <v>330</v>
      </c>
      <c r="B28" s="54">
        <v>353</v>
      </c>
      <c r="C28" s="54" t="s">
        <v>212</v>
      </c>
      <c r="D28" s="58">
        <v>5.2067129629629637E-2</v>
      </c>
      <c r="E28" s="58">
        <v>5.2590277777777777E-2</v>
      </c>
      <c r="F28" s="54" t="s">
        <v>623</v>
      </c>
      <c r="G28" s="54" t="s">
        <v>0</v>
      </c>
      <c r="H28" s="54" t="s">
        <v>412</v>
      </c>
      <c r="I28" t="str">
        <f>VLOOKUP($C28,'PWR GP 2016-17 Groups'!$A$2:$B$206,2,0)</f>
        <v>D</v>
      </c>
      <c r="J28">
        <v>20</v>
      </c>
    </row>
    <row r="29" spans="1:10" hidden="1">
      <c r="A29" s="54">
        <v>413</v>
      </c>
      <c r="B29" s="54">
        <v>67</v>
      </c>
      <c r="C29" s="54" t="s">
        <v>21</v>
      </c>
      <c r="D29" s="58">
        <v>5.4195601851851849E-2</v>
      </c>
      <c r="E29" s="58">
        <v>5.4695601851851849E-2</v>
      </c>
      <c r="F29" s="54" t="s">
        <v>618</v>
      </c>
      <c r="G29" s="54" t="s">
        <v>410</v>
      </c>
      <c r="H29" s="54" t="s">
        <v>412</v>
      </c>
      <c r="I29" t="str">
        <f>VLOOKUP($C29,'PWR GP 2016-17 Groups'!$A$2:$B$206,2,0)</f>
        <v>D</v>
      </c>
      <c r="J29">
        <v>18</v>
      </c>
    </row>
    <row r="30" spans="1:10" hidden="1">
      <c r="A30" s="54">
        <v>440</v>
      </c>
      <c r="B30" s="54">
        <v>422</v>
      </c>
      <c r="C30" s="54" t="s">
        <v>548</v>
      </c>
      <c r="D30" s="58">
        <v>5.4454861111111114E-2</v>
      </c>
      <c r="E30" s="58">
        <v>5.5224537037037037E-2</v>
      </c>
      <c r="F30" s="54" t="s">
        <v>625</v>
      </c>
      <c r="G30" s="54" t="s">
        <v>410</v>
      </c>
      <c r="H30" s="54" t="s">
        <v>412</v>
      </c>
      <c r="I30" t="str">
        <f>VLOOKUP($C30,'PWR GP 2016-17 Groups'!$A$2:$B$206,2,0)</f>
        <v>D</v>
      </c>
      <c r="J30">
        <v>16</v>
      </c>
    </row>
    <row r="31" spans="1:10" hidden="1">
      <c r="A31" s="54">
        <v>450</v>
      </c>
      <c r="B31" s="54">
        <v>537</v>
      </c>
      <c r="C31" s="54" t="s">
        <v>33</v>
      </c>
      <c r="D31" s="58">
        <v>5.4922453703703709E-2</v>
      </c>
      <c r="E31" s="58">
        <v>5.5429398148148151E-2</v>
      </c>
      <c r="F31" s="54" t="s">
        <v>622</v>
      </c>
      <c r="G31" s="54" t="s">
        <v>0</v>
      </c>
      <c r="H31" s="54" t="s">
        <v>412</v>
      </c>
      <c r="I31" t="str">
        <f>VLOOKUP($C31,'PWR GP 2016-17 Groups'!$A$2:$B$206,2,0)</f>
        <v>D</v>
      </c>
      <c r="J31">
        <v>15</v>
      </c>
    </row>
    <row r="32" spans="1:10" hidden="1">
      <c r="A32" s="54">
        <v>451</v>
      </c>
      <c r="B32" s="54">
        <v>817</v>
      </c>
      <c r="C32" s="54" t="s">
        <v>34</v>
      </c>
      <c r="D32" s="58">
        <v>5.4923611111111111E-2</v>
      </c>
      <c r="E32" s="58">
        <v>5.543171296296296E-2</v>
      </c>
      <c r="F32" s="54" t="s">
        <v>622</v>
      </c>
      <c r="G32" s="54" t="s">
        <v>0</v>
      </c>
      <c r="H32" s="54" t="s">
        <v>412</v>
      </c>
      <c r="I32" t="str">
        <f>VLOOKUP($C32,'PWR GP 2016-17 Groups'!$A$2:$B$206,2,0)</f>
        <v>D</v>
      </c>
      <c r="J32">
        <v>14</v>
      </c>
    </row>
    <row r="33" spans="1:10" hidden="1">
      <c r="A33" s="54">
        <v>515</v>
      </c>
      <c r="B33" s="54">
        <v>220</v>
      </c>
      <c r="C33" s="54" t="s">
        <v>550</v>
      </c>
      <c r="D33" s="58">
        <v>5.6831018518518517E-2</v>
      </c>
      <c r="E33" s="58">
        <v>5.7302083333333337E-2</v>
      </c>
      <c r="F33" s="54" t="s">
        <v>620</v>
      </c>
      <c r="G33" s="54" t="s">
        <v>410</v>
      </c>
      <c r="H33" s="54" t="s">
        <v>412</v>
      </c>
      <c r="I33" t="str">
        <f>VLOOKUP($C33,'PWR GP 2016-17 Groups'!$A$2:$B$206,2,0)</f>
        <v>D</v>
      </c>
      <c r="J33">
        <v>13</v>
      </c>
    </row>
    <row r="34" spans="1:10" hidden="1">
      <c r="A34" s="54">
        <v>650</v>
      </c>
      <c r="B34" s="54">
        <v>257</v>
      </c>
      <c r="C34" s="54" t="s">
        <v>97</v>
      </c>
      <c r="D34" s="58">
        <v>6.033680555555556E-2</v>
      </c>
      <c r="E34" s="58">
        <v>6.0827546296296296E-2</v>
      </c>
      <c r="F34" s="54" t="s">
        <v>620</v>
      </c>
      <c r="G34" s="54" t="s">
        <v>410</v>
      </c>
      <c r="H34" s="54" t="s">
        <v>412</v>
      </c>
      <c r="I34" t="str">
        <f>VLOOKUP($C34,'PWR GP 2016-17 Groups'!$A$2:$B$206,2,0)</f>
        <v>D</v>
      </c>
      <c r="J34">
        <v>12</v>
      </c>
    </row>
    <row r="35" spans="1:10" hidden="1">
      <c r="A35" s="54">
        <v>648</v>
      </c>
      <c r="B35" s="54">
        <v>332</v>
      </c>
      <c r="C35" s="54" t="s">
        <v>37</v>
      </c>
      <c r="D35" s="58">
        <v>6.0471064814814818E-2</v>
      </c>
      <c r="E35" s="58">
        <v>6.0820601851851848E-2</v>
      </c>
      <c r="F35" s="54" t="s">
        <v>622</v>
      </c>
      <c r="G35" s="54" t="s">
        <v>0</v>
      </c>
      <c r="H35" s="54" t="s">
        <v>412</v>
      </c>
      <c r="I35" t="str">
        <f>VLOOKUP($C35,'PWR GP 2016-17 Groups'!$A$2:$B$206,2,0)</f>
        <v>D</v>
      </c>
      <c r="J35">
        <v>11</v>
      </c>
    </row>
    <row r="36" spans="1:10" hidden="1">
      <c r="A36" s="54">
        <v>828</v>
      </c>
      <c r="B36" s="54">
        <v>333</v>
      </c>
      <c r="C36" s="54" t="s">
        <v>146</v>
      </c>
      <c r="D36" s="58">
        <v>6.3444444444444442E-2</v>
      </c>
      <c r="E36" s="58">
        <v>6.4621527777777785E-2</v>
      </c>
      <c r="F36" s="54" t="s">
        <v>618</v>
      </c>
      <c r="G36" s="54" t="s">
        <v>410</v>
      </c>
      <c r="H36" s="54" t="s">
        <v>412</v>
      </c>
      <c r="I36" t="str">
        <f>VLOOKUP($C36,'PWR GP 2016-17 Groups'!$A$2:$B$206,2,0)</f>
        <v>D</v>
      </c>
      <c r="J36">
        <v>10</v>
      </c>
    </row>
    <row r="37" spans="1:10" hidden="1">
      <c r="A37" s="54">
        <v>403</v>
      </c>
      <c r="B37" s="54">
        <v>411</v>
      </c>
      <c r="C37" s="54" t="s">
        <v>213</v>
      </c>
      <c r="D37" s="58">
        <v>5.3971064814814812E-2</v>
      </c>
      <c r="E37" s="58">
        <v>5.452893518518518E-2</v>
      </c>
      <c r="F37" s="54" t="s">
        <v>620</v>
      </c>
      <c r="G37" s="54" t="s">
        <v>410</v>
      </c>
      <c r="H37" s="54" t="s">
        <v>412</v>
      </c>
      <c r="I37" t="str">
        <f>VLOOKUP($C37,'PWR GP 2016-17 Groups'!$A$2:$B$206,2,0)</f>
        <v>E</v>
      </c>
      <c r="J37">
        <v>20</v>
      </c>
    </row>
    <row r="38" spans="1:10" hidden="1">
      <c r="A38" s="54">
        <v>545</v>
      </c>
      <c r="B38" s="54">
        <v>361</v>
      </c>
      <c r="C38" s="54" t="s">
        <v>38</v>
      </c>
      <c r="D38" s="58">
        <v>5.7387731481481484E-2</v>
      </c>
      <c r="E38" s="58">
        <v>5.8171296296296297E-2</v>
      </c>
      <c r="F38" s="54" t="s">
        <v>621</v>
      </c>
      <c r="G38" s="54" t="s">
        <v>410</v>
      </c>
      <c r="H38" s="54" t="s">
        <v>412</v>
      </c>
      <c r="I38" t="str">
        <f>VLOOKUP($C38,'PWR GP 2016-17 Groups'!$A$2:$B$206,2,0)</f>
        <v>E</v>
      </c>
      <c r="J38">
        <v>18</v>
      </c>
    </row>
    <row r="39" spans="1:10" hidden="1">
      <c r="A39" s="54">
        <v>615</v>
      </c>
      <c r="B39" s="54">
        <v>355</v>
      </c>
      <c r="C39" s="54" t="s">
        <v>36</v>
      </c>
      <c r="D39" s="58">
        <v>5.9621527777777773E-2</v>
      </c>
      <c r="E39" s="58">
        <v>6.0120370370370373E-2</v>
      </c>
      <c r="F39" s="54" t="s">
        <v>627</v>
      </c>
      <c r="G39" s="54" t="s">
        <v>0</v>
      </c>
      <c r="H39" s="54" t="s">
        <v>412</v>
      </c>
      <c r="I39" t="str">
        <f>VLOOKUP($C39,'PWR GP 2016-17 Groups'!$A$2:$B$206,2,0)</f>
        <v>E</v>
      </c>
      <c r="J39">
        <v>16</v>
      </c>
    </row>
    <row r="40" spans="1:10" hidden="1">
      <c r="A40" s="54">
        <v>640</v>
      </c>
      <c r="B40" s="54">
        <v>480</v>
      </c>
      <c r="C40" s="54" t="s">
        <v>32</v>
      </c>
      <c r="D40" s="58">
        <v>6.0107638888888891E-2</v>
      </c>
      <c r="E40" s="58">
        <v>6.0612268518518524E-2</v>
      </c>
      <c r="F40" s="54" t="s">
        <v>627</v>
      </c>
      <c r="G40" s="54" t="s">
        <v>0</v>
      </c>
      <c r="H40" s="54" t="s">
        <v>412</v>
      </c>
      <c r="I40" t="str">
        <f>VLOOKUP($C40,'PWR GP 2016-17 Groups'!$A$2:$B$206,2,0)</f>
        <v>E</v>
      </c>
      <c r="J40">
        <v>15</v>
      </c>
    </row>
    <row r="41" spans="1:10" hidden="1">
      <c r="A41" s="54">
        <v>579</v>
      </c>
      <c r="B41" s="54">
        <v>1012</v>
      </c>
      <c r="C41" s="54" t="s">
        <v>42</v>
      </c>
      <c r="D41" s="58">
        <v>5.8861111111111114E-2</v>
      </c>
      <c r="E41" s="58">
        <v>5.9318287037037037E-2</v>
      </c>
      <c r="F41" s="54" t="s">
        <v>623</v>
      </c>
      <c r="G41" s="54" t="s">
        <v>0</v>
      </c>
      <c r="H41" s="54" t="s">
        <v>412</v>
      </c>
      <c r="I41" t="str">
        <f>VLOOKUP($C41,'PWR GP 2016-17 Groups'!$A$2:$B$206,2,0)</f>
        <v>F</v>
      </c>
      <c r="J41">
        <v>20</v>
      </c>
    </row>
    <row r="42" spans="1:10" hidden="1">
      <c r="A42" s="54">
        <v>585</v>
      </c>
      <c r="B42" s="54">
        <v>336</v>
      </c>
      <c r="C42" s="54" t="s">
        <v>591</v>
      </c>
      <c r="D42" s="58">
        <v>5.9190972222222221E-2</v>
      </c>
      <c r="E42" s="58">
        <v>5.9451388888888894E-2</v>
      </c>
      <c r="F42" s="54" t="s">
        <v>618</v>
      </c>
      <c r="G42" s="54" t="s">
        <v>410</v>
      </c>
      <c r="H42" s="54" t="s">
        <v>412</v>
      </c>
      <c r="I42" t="str">
        <f>VLOOKUP($C42,'PWR GP 2016-17 Groups'!$A$2:$B$206,2,0)</f>
        <v>F</v>
      </c>
      <c r="J42">
        <v>18</v>
      </c>
    </row>
    <row r="43" spans="1:10" hidden="1">
      <c r="A43" s="54">
        <v>625</v>
      </c>
      <c r="B43" s="54">
        <v>532</v>
      </c>
      <c r="C43" s="54" t="s">
        <v>46</v>
      </c>
      <c r="D43" s="58">
        <v>5.9891203703703703E-2</v>
      </c>
      <c r="E43" s="58">
        <v>6.0269675925925921E-2</v>
      </c>
      <c r="F43" s="54" t="s">
        <v>621</v>
      </c>
      <c r="G43" s="54" t="s">
        <v>410</v>
      </c>
      <c r="H43" s="54" t="s">
        <v>412</v>
      </c>
      <c r="I43" t="str">
        <f>VLOOKUP($C43,'PWR GP 2016-17 Groups'!$A$2:$B$206,2,0)</f>
        <v>F</v>
      </c>
      <c r="J43">
        <v>16</v>
      </c>
    </row>
    <row r="44" spans="1:10" hidden="1">
      <c r="A44" s="54">
        <v>702</v>
      </c>
      <c r="B44" s="54">
        <v>315</v>
      </c>
      <c r="C44" s="54" t="s">
        <v>52</v>
      </c>
      <c r="D44" s="58">
        <v>6.097800925925926E-2</v>
      </c>
      <c r="E44" s="58">
        <v>6.1820601851851849E-2</v>
      </c>
      <c r="F44" s="54" t="s">
        <v>621</v>
      </c>
      <c r="G44" s="54" t="s">
        <v>410</v>
      </c>
      <c r="H44" s="54" t="s">
        <v>412</v>
      </c>
      <c r="I44" t="str">
        <f>VLOOKUP($C44,'PWR GP 2016-17 Groups'!$A$2:$B$206,2,0)</f>
        <v>F</v>
      </c>
      <c r="J44">
        <v>15</v>
      </c>
    </row>
    <row r="45" spans="1:10" hidden="1">
      <c r="A45" s="54">
        <v>756</v>
      </c>
      <c r="B45" s="54">
        <v>319</v>
      </c>
      <c r="C45" s="54" t="s">
        <v>153</v>
      </c>
      <c r="D45" s="58">
        <v>6.2586805555555555E-2</v>
      </c>
      <c r="E45" s="58">
        <v>6.2923611111111111E-2</v>
      </c>
      <c r="F45" s="54" t="s">
        <v>620</v>
      </c>
      <c r="G45" s="54" t="s">
        <v>410</v>
      </c>
      <c r="H45" s="54" t="s">
        <v>412</v>
      </c>
      <c r="I45" t="str">
        <f>VLOOKUP($C45,'PWR GP 2016-17 Groups'!$A$2:$B$206,2,0)</f>
        <v>F</v>
      </c>
      <c r="J45">
        <v>14</v>
      </c>
    </row>
    <row r="46" spans="1:10" hidden="1">
      <c r="A46" s="54">
        <v>826</v>
      </c>
      <c r="B46" s="54">
        <v>1392</v>
      </c>
      <c r="C46" s="54" t="s">
        <v>552</v>
      </c>
      <c r="D46" s="58">
        <v>6.3450231481481476E-2</v>
      </c>
      <c r="E46" s="58">
        <v>6.4616898148148152E-2</v>
      </c>
      <c r="F46" s="54" t="s">
        <v>622</v>
      </c>
      <c r="G46" s="54" t="s">
        <v>0</v>
      </c>
      <c r="H46" s="54" t="s">
        <v>412</v>
      </c>
      <c r="I46" t="str">
        <f>VLOOKUP($C46,'PWR GP 2016-17 Groups'!$A$2:$B$206,2,0)</f>
        <v>F</v>
      </c>
      <c r="J46">
        <v>13</v>
      </c>
    </row>
    <row r="47" spans="1:10" hidden="1">
      <c r="A47" s="54">
        <v>813</v>
      </c>
      <c r="B47" s="54">
        <v>309</v>
      </c>
      <c r="C47" s="54" t="s">
        <v>47</v>
      </c>
      <c r="D47" s="58">
        <v>6.363310185185185E-2</v>
      </c>
      <c r="E47" s="58">
        <v>6.4454861111111109E-2</v>
      </c>
      <c r="F47" s="54" t="s">
        <v>620</v>
      </c>
      <c r="G47" s="54" t="s">
        <v>410</v>
      </c>
      <c r="H47" s="54" t="s">
        <v>412</v>
      </c>
      <c r="I47" t="str">
        <f>VLOOKUP($C47,'PWR GP 2016-17 Groups'!$A$2:$B$206,2,0)</f>
        <v>F</v>
      </c>
      <c r="J47">
        <v>12</v>
      </c>
    </row>
    <row r="48" spans="1:10" hidden="1">
      <c r="A48" s="54">
        <v>871</v>
      </c>
      <c r="B48" s="54">
        <v>475</v>
      </c>
      <c r="C48" s="54" t="s">
        <v>58</v>
      </c>
      <c r="D48" s="58">
        <v>6.4468750000000005E-2</v>
      </c>
      <c r="E48" s="58">
        <v>6.5640046296296287E-2</v>
      </c>
      <c r="F48" s="54" t="s">
        <v>621</v>
      </c>
      <c r="G48" s="54" t="s">
        <v>410</v>
      </c>
      <c r="H48" s="54" t="s">
        <v>412</v>
      </c>
      <c r="I48" t="str">
        <f>VLOOKUP($C48,'PWR GP 2016-17 Groups'!$A$2:$B$206,2,0)</f>
        <v>F</v>
      </c>
      <c r="J48">
        <v>11</v>
      </c>
    </row>
    <row r="49" spans="1:10" hidden="1">
      <c r="A49" s="54">
        <v>1229</v>
      </c>
      <c r="B49" s="54">
        <v>1397</v>
      </c>
      <c r="C49" s="54" t="s">
        <v>211</v>
      </c>
      <c r="D49" s="58">
        <v>7.7444444444444441E-2</v>
      </c>
      <c r="E49" s="58">
        <v>7.8354166666666669E-2</v>
      </c>
      <c r="F49" s="54" t="s">
        <v>618</v>
      </c>
      <c r="G49" s="54" t="s">
        <v>410</v>
      </c>
      <c r="H49" s="54" t="s">
        <v>412</v>
      </c>
      <c r="I49" t="str">
        <f>VLOOKUP($C49,'PWR GP 2016-17 Groups'!$A$2:$B$206,2,0)</f>
        <v>F</v>
      </c>
      <c r="J49">
        <v>10</v>
      </c>
    </row>
    <row r="50" spans="1:10" hidden="1">
      <c r="A50" s="54">
        <v>628</v>
      </c>
      <c r="B50" s="54">
        <v>378</v>
      </c>
      <c r="C50" s="54" t="s">
        <v>597</v>
      </c>
      <c r="D50" s="58">
        <v>6.0039351851851851E-2</v>
      </c>
      <c r="E50" s="58">
        <v>6.0354166666666674E-2</v>
      </c>
      <c r="F50" s="54" t="s">
        <v>622</v>
      </c>
      <c r="G50" s="54" t="s">
        <v>0</v>
      </c>
      <c r="H50" s="54" t="s">
        <v>412</v>
      </c>
      <c r="I50" t="s">
        <v>111</v>
      </c>
      <c r="J50">
        <v>20</v>
      </c>
    </row>
    <row r="51" spans="1:10" hidden="1">
      <c r="A51" s="54">
        <v>642</v>
      </c>
      <c r="B51" s="54">
        <v>528</v>
      </c>
      <c r="C51" s="54" t="s">
        <v>149</v>
      </c>
      <c r="D51" s="58">
        <v>6.0280092592592593E-2</v>
      </c>
      <c r="E51" s="58">
        <v>6.0666666666666667E-2</v>
      </c>
      <c r="F51" s="54" t="s">
        <v>622</v>
      </c>
      <c r="G51" s="54" t="s">
        <v>0</v>
      </c>
      <c r="H51" s="54" t="s">
        <v>412</v>
      </c>
      <c r="I51" t="str">
        <f>VLOOKUP($C51,'PWR GP 2016-17 Groups'!$A$2:$B$206,2,0)</f>
        <v>G</v>
      </c>
      <c r="J51">
        <v>18</v>
      </c>
    </row>
    <row r="52" spans="1:10" hidden="1">
      <c r="A52" s="54">
        <v>735</v>
      </c>
      <c r="B52" s="54">
        <v>941</v>
      </c>
      <c r="C52" s="54" t="s">
        <v>134</v>
      </c>
      <c r="D52" s="58">
        <v>6.2262731481481481E-2</v>
      </c>
      <c r="E52" s="58">
        <v>6.2581018518518508E-2</v>
      </c>
      <c r="F52" s="54" t="s">
        <v>625</v>
      </c>
      <c r="G52" s="54" t="s">
        <v>410</v>
      </c>
      <c r="H52" s="54" t="s">
        <v>412</v>
      </c>
      <c r="I52" t="str">
        <f>VLOOKUP($C52,'PWR GP 2016-17 Groups'!$A$2:$B$206,2,0)</f>
        <v>G</v>
      </c>
      <c r="J52">
        <v>16</v>
      </c>
    </row>
    <row r="53" spans="1:10" hidden="1">
      <c r="A53" s="54">
        <v>751</v>
      </c>
      <c r="B53" s="54">
        <v>1016</v>
      </c>
      <c r="C53" s="54" t="s">
        <v>461</v>
      </c>
      <c r="D53" s="58">
        <v>6.2379629629629625E-2</v>
      </c>
      <c r="E53" s="58">
        <v>6.2894675925925916E-2</v>
      </c>
      <c r="F53" s="54" t="s">
        <v>622</v>
      </c>
      <c r="G53" s="54" t="s">
        <v>0</v>
      </c>
      <c r="H53" s="54" t="s">
        <v>412</v>
      </c>
      <c r="I53" t="str">
        <f>VLOOKUP($C53,'PWR GP 2016-17 Groups'!$A$2:$B$206,2,0)</f>
        <v>G</v>
      </c>
      <c r="J53">
        <v>15</v>
      </c>
    </row>
    <row r="54" spans="1:10" hidden="1">
      <c r="A54" s="54">
        <v>803</v>
      </c>
      <c r="B54" s="54">
        <v>124</v>
      </c>
      <c r="C54" s="54" t="s">
        <v>556</v>
      </c>
      <c r="D54" s="58">
        <v>6.316435185185186E-2</v>
      </c>
      <c r="E54" s="58">
        <v>6.4342592592592604E-2</v>
      </c>
      <c r="F54" s="54" t="s">
        <v>627</v>
      </c>
      <c r="G54" s="54" t="s">
        <v>0</v>
      </c>
      <c r="H54" s="54" t="s">
        <v>412</v>
      </c>
      <c r="I54" t="str">
        <f>VLOOKUP($C54,'PWR GP 2016-17 Groups'!$A$2:$B$206,2,0)</f>
        <v>G</v>
      </c>
      <c r="J54">
        <v>14</v>
      </c>
    </row>
    <row r="55" spans="1:10" hidden="1">
      <c r="A55" s="54">
        <v>851</v>
      </c>
      <c r="B55" s="54">
        <v>341</v>
      </c>
      <c r="C55" s="54" t="s">
        <v>61</v>
      </c>
      <c r="D55" s="58">
        <v>6.4270833333333333E-2</v>
      </c>
      <c r="E55" s="58">
        <v>6.5129629629629635E-2</v>
      </c>
      <c r="F55" s="54" t="s">
        <v>621</v>
      </c>
      <c r="G55" s="54" t="s">
        <v>410</v>
      </c>
      <c r="H55" s="54" t="s">
        <v>412</v>
      </c>
      <c r="I55" t="str">
        <f>VLOOKUP($C55,'PWR GP 2016-17 Groups'!$A$2:$B$206,2,0)</f>
        <v>G</v>
      </c>
      <c r="J55">
        <v>13</v>
      </c>
    </row>
    <row r="56" spans="1:10" hidden="1">
      <c r="A56" s="54">
        <v>912</v>
      </c>
      <c r="B56" s="54">
        <v>1478</v>
      </c>
      <c r="C56" s="54" t="s">
        <v>150</v>
      </c>
      <c r="D56" s="58">
        <v>6.5804398148148147E-2</v>
      </c>
      <c r="E56" s="58">
        <v>6.667592592592593E-2</v>
      </c>
      <c r="F56" s="54" t="s">
        <v>620</v>
      </c>
      <c r="G56" s="54" t="s">
        <v>410</v>
      </c>
      <c r="H56" s="54" t="s">
        <v>412</v>
      </c>
      <c r="I56" t="str">
        <f>VLOOKUP($C56,'PWR GP 2016-17 Groups'!$A$2:$B$206,2,0)</f>
        <v>G</v>
      </c>
      <c r="J56">
        <v>12</v>
      </c>
    </row>
    <row r="57" spans="1:10" hidden="1">
      <c r="A57" s="54">
        <v>1087</v>
      </c>
      <c r="B57" s="54">
        <v>57</v>
      </c>
      <c r="C57" s="54" t="s">
        <v>66</v>
      </c>
      <c r="D57" s="58">
        <v>7.1496527777777777E-2</v>
      </c>
      <c r="E57" s="58">
        <v>7.2281250000000005E-2</v>
      </c>
      <c r="F57" s="54" t="s">
        <v>627</v>
      </c>
      <c r="G57" s="54" t="s">
        <v>0</v>
      </c>
      <c r="H57" s="54" t="s">
        <v>412</v>
      </c>
      <c r="I57" t="str">
        <f>VLOOKUP($C57,'PWR GP 2016-17 Groups'!$A$2:$B$206,2,0)</f>
        <v>G</v>
      </c>
      <c r="J57">
        <v>11</v>
      </c>
    </row>
    <row r="58" spans="1:10" hidden="1">
      <c r="A58" s="54">
        <v>698</v>
      </c>
      <c r="B58" s="54">
        <v>893</v>
      </c>
      <c r="C58" s="54" t="s">
        <v>67</v>
      </c>
      <c r="D58" s="58">
        <v>6.0872685185185182E-2</v>
      </c>
      <c r="E58" s="58">
        <v>6.1648148148148146E-2</v>
      </c>
      <c r="F58" s="54" t="s">
        <v>625</v>
      </c>
      <c r="G58" s="54" t="s">
        <v>410</v>
      </c>
      <c r="H58" s="54" t="s">
        <v>412</v>
      </c>
      <c r="I58" t="str">
        <f>VLOOKUP($C58,'PWR GP 2016-17 Groups'!$A$2:$B$206,2,0)</f>
        <v>H</v>
      </c>
      <c r="J58">
        <v>20</v>
      </c>
    </row>
    <row r="59" spans="1:10" hidden="1">
      <c r="A59" s="54">
        <v>771</v>
      </c>
      <c r="B59" s="54">
        <v>129</v>
      </c>
      <c r="C59" s="54" t="s">
        <v>561</v>
      </c>
      <c r="D59" s="58">
        <v>6.1925925925925919E-2</v>
      </c>
      <c r="E59" s="58">
        <v>6.3305555555555559E-2</v>
      </c>
      <c r="F59" s="54" t="s">
        <v>621</v>
      </c>
      <c r="G59" s="54" t="s">
        <v>410</v>
      </c>
      <c r="H59" s="54" t="s">
        <v>412</v>
      </c>
      <c r="I59" t="str">
        <f>VLOOKUP($C59,'PWR GP 2016-17 Groups'!$A$2:$B$206,2,0)</f>
        <v>H</v>
      </c>
      <c r="J59">
        <v>18</v>
      </c>
    </row>
    <row r="60" spans="1:10" hidden="1">
      <c r="A60" s="54">
        <v>833</v>
      </c>
      <c r="B60" s="54">
        <v>362</v>
      </c>
      <c r="C60" s="54" t="s">
        <v>64</v>
      </c>
      <c r="D60" s="58">
        <v>6.3563657407407409E-2</v>
      </c>
      <c r="E60" s="58">
        <v>6.4684027777777778E-2</v>
      </c>
      <c r="F60" s="54" t="s">
        <v>618</v>
      </c>
      <c r="G60" s="54" t="s">
        <v>410</v>
      </c>
      <c r="H60" s="54" t="s">
        <v>412</v>
      </c>
      <c r="I60" t="str">
        <f>VLOOKUP($C60,'PWR GP 2016-17 Groups'!$A$2:$B$206,2,0)</f>
        <v>H</v>
      </c>
      <c r="J60">
        <v>16</v>
      </c>
    </row>
    <row r="61" spans="1:10" hidden="1">
      <c r="A61" s="54">
        <v>916</v>
      </c>
      <c r="B61" s="54">
        <v>381</v>
      </c>
      <c r="C61" s="54" t="s">
        <v>555</v>
      </c>
      <c r="D61" s="58">
        <v>6.5968750000000007E-2</v>
      </c>
      <c r="E61" s="58">
        <v>6.6783564814814816E-2</v>
      </c>
      <c r="F61" s="54" t="s">
        <v>622</v>
      </c>
      <c r="G61" s="54" t="s">
        <v>0</v>
      </c>
      <c r="H61" s="54" t="s">
        <v>412</v>
      </c>
      <c r="I61" t="str">
        <f>VLOOKUP($C61,'PWR GP 2016-17 Groups'!$A$2:$B$206,2,0)</f>
        <v>H</v>
      </c>
      <c r="J61">
        <v>15</v>
      </c>
    </row>
    <row r="62" spans="1:10" hidden="1">
      <c r="A62" s="54">
        <v>1007</v>
      </c>
      <c r="B62" s="54">
        <v>342</v>
      </c>
      <c r="C62" s="54" t="s">
        <v>63</v>
      </c>
      <c r="D62" s="58">
        <v>6.7943287037037045E-2</v>
      </c>
      <c r="E62" s="58">
        <v>6.9025462962962969E-2</v>
      </c>
      <c r="F62" s="54" t="s">
        <v>623</v>
      </c>
      <c r="G62" s="54" t="s">
        <v>0</v>
      </c>
      <c r="H62" s="54" t="s">
        <v>412</v>
      </c>
      <c r="I62" t="str">
        <f>VLOOKUP($C62,'PWR GP 2016-17 Groups'!$A$2:$B$206,2,0)</f>
        <v>H</v>
      </c>
      <c r="J62">
        <v>14</v>
      </c>
    </row>
    <row r="63" spans="1:10" hidden="1">
      <c r="A63" s="54">
        <v>1012</v>
      </c>
      <c r="B63" s="54">
        <v>314</v>
      </c>
      <c r="C63" s="54" t="s">
        <v>76</v>
      </c>
      <c r="D63" s="58">
        <v>6.8466435185185193E-2</v>
      </c>
      <c r="E63" s="58">
        <v>6.9303240740740735E-2</v>
      </c>
      <c r="F63" s="54" t="s">
        <v>630</v>
      </c>
      <c r="G63" s="54" t="s">
        <v>0</v>
      </c>
      <c r="H63" s="54" t="s">
        <v>412</v>
      </c>
      <c r="I63" t="str">
        <f>VLOOKUP($C63,'PWR GP 2016-17 Groups'!$A$2:$B$206,2,0)</f>
        <v>H</v>
      </c>
      <c r="J63">
        <v>13</v>
      </c>
    </row>
    <row r="64" spans="1:10" hidden="1">
      <c r="A64" s="54">
        <v>1024</v>
      </c>
      <c r="B64" s="54">
        <v>346</v>
      </c>
      <c r="C64" s="54" t="s">
        <v>557</v>
      </c>
      <c r="D64" s="58">
        <v>6.8736111111111109E-2</v>
      </c>
      <c r="E64" s="58">
        <v>6.9817129629629632E-2</v>
      </c>
      <c r="F64" s="54" t="s">
        <v>623</v>
      </c>
      <c r="G64" s="54" t="s">
        <v>0</v>
      </c>
      <c r="H64" s="54" t="s">
        <v>412</v>
      </c>
      <c r="I64" t="str">
        <f>VLOOKUP($C64,'PWR GP 2016-17 Groups'!$A$2:$B$206,2,0)</f>
        <v>H</v>
      </c>
      <c r="J64">
        <v>12</v>
      </c>
    </row>
    <row r="65" spans="1:10" hidden="1">
      <c r="A65" s="54">
        <v>1175</v>
      </c>
      <c r="B65" s="54">
        <v>216</v>
      </c>
      <c r="C65" s="54" t="s">
        <v>379</v>
      </c>
      <c r="D65" s="58">
        <v>7.4335648148148151E-2</v>
      </c>
      <c r="E65" s="58">
        <v>7.544791666666667E-2</v>
      </c>
      <c r="F65" s="54" t="s">
        <v>623</v>
      </c>
      <c r="G65" s="54" t="s">
        <v>0</v>
      </c>
      <c r="H65" s="54" t="s">
        <v>412</v>
      </c>
      <c r="I65" t="str">
        <f>VLOOKUP($C65,'PWR GP 2016-17 Groups'!$A$2:$B$206,2,0)</f>
        <v>H</v>
      </c>
      <c r="J65">
        <v>11</v>
      </c>
    </row>
    <row r="66" spans="1:10" hidden="1">
      <c r="A66" s="54">
        <v>968</v>
      </c>
      <c r="B66" s="54">
        <v>123</v>
      </c>
      <c r="C66" s="54" t="s">
        <v>69</v>
      </c>
      <c r="D66" s="58">
        <v>6.7032407407407402E-2</v>
      </c>
      <c r="E66" s="58">
        <v>6.8152777777777784E-2</v>
      </c>
      <c r="F66" s="54" t="s">
        <v>620</v>
      </c>
      <c r="G66" s="54" t="s">
        <v>410</v>
      </c>
      <c r="H66" s="54" t="s">
        <v>412</v>
      </c>
      <c r="I66" t="str">
        <f>VLOOKUP($C66,'PWR GP 2016-17 Groups'!$A$2:$B$206,2,0)</f>
        <v>I</v>
      </c>
      <c r="J66">
        <v>20</v>
      </c>
    </row>
    <row r="67" spans="1:10" hidden="1">
      <c r="A67" s="54">
        <v>1033</v>
      </c>
      <c r="B67" s="54">
        <v>68</v>
      </c>
      <c r="C67" s="54" t="s">
        <v>74</v>
      </c>
      <c r="D67" s="58">
        <v>6.9293981481481484E-2</v>
      </c>
      <c r="E67" s="58">
        <v>7.01875E-2</v>
      </c>
      <c r="F67" s="54" t="s">
        <v>630</v>
      </c>
      <c r="G67" s="54" t="s">
        <v>0</v>
      </c>
      <c r="H67" s="54" t="s">
        <v>412</v>
      </c>
      <c r="I67" t="str">
        <f>VLOOKUP($C67,'PWR GP 2016-17 Groups'!$A$2:$B$206,2,0)</f>
        <v>I</v>
      </c>
      <c r="J67">
        <v>18</v>
      </c>
    </row>
    <row r="68" spans="1:10" hidden="1">
      <c r="A68" s="54">
        <v>1054</v>
      </c>
      <c r="B68" s="54">
        <v>358</v>
      </c>
      <c r="C68" s="54" t="s">
        <v>141</v>
      </c>
      <c r="D68" s="58">
        <v>7.040046296296297E-2</v>
      </c>
      <c r="E68" s="58">
        <v>7.0913194444444452E-2</v>
      </c>
      <c r="F68" s="54" t="s">
        <v>622</v>
      </c>
      <c r="G68" s="54" t="s">
        <v>0</v>
      </c>
      <c r="H68" s="54" t="s">
        <v>412</v>
      </c>
      <c r="I68" t="str">
        <f>VLOOKUP($C68,'PWR GP 2016-17 Groups'!$A$2:$B$206,2,0)</f>
        <v>I</v>
      </c>
      <c r="J68">
        <v>16</v>
      </c>
    </row>
    <row r="69" spans="1:10" hidden="1">
      <c r="A69" s="54">
        <v>1187</v>
      </c>
      <c r="B69" s="54">
        <v>1385</v>
      </c>
      <c r="C69" s="54" t="s">
        <v>559</v>
      </c>
      <c r="D69" s="58">
        <v>7.5266203703703696E-2</v>
      </c>
      <c r="E69" s="58">
        <v>7.6061342592592604E-2</v>
      </c>
      <c r="F69" s="54" t="s">
        <v>622</v>
      </c>
      <c r="G69" s="54" t="s">
        <v>0</v>
      </c>
      <c r="H69" s="54" t="s">
        <v>412</v>
      </c>
      <c r="I69" t="str">
        <f>VLOOKUP($C69,'PWR GP 2016-17 Groups'!$A$2:$B$206,2,0)</f>
        <v>I</v>
      </c>
      <c r="J69">
        <v>15</v>
      </c>
    </row>
    <row r="70" spans="1:10" hidden="1">
      <c r="A70" s="54">
        <v>1163</v>
      </c>
      <c r="B70" s="54">
        <v>360</v>
      </c>
      <c r="C70" s="54" t="s">
        <v>607</v>
      </c>
      <c r="D70" s="58">
        <v>7.4084490740740735E-2</v>
      </c>
      <c r="E70" s="58">
        <v>7.4932870370370372E-2</v>
      </c>
      <c r="F70" s="54" t="s">
        <v>623</v>
      </c>
      <c r="G70" s="54" t="s">
        <v>0</v>
      </c>
      <c r="H70" s="54" t="s">
        <v>412</v>
      </c>
      <c r="I70" t="str">
        <f>VLOOKUP($C70,'PWR GP 2016-17 Groups'!$A$2:$B$206,2,0)</f>
        <v>J</v>
      </c>
      <c r="J70">
        <v>20</v>
      </c>
    </row>
    <row r="71" spans="1:10" hidden="1">
      <c r="A71" s="54">
        <v>1188</v>
      </c>
      <c r="B71" s="54">
        <v>56</v>
      </c>
      <c r="C71" s="54" t="s">
        <v>83</v>
      </c>
      <c r="D71" s="58">
        <v>7.5268518518518512E-2</v>
      </c>
      <c r="E71" s="58">
        <v>7.6061342592592604E-2</v>
      </c>
      <c r="F71" s="54" t="s">
        <v>622</v>
      </c>
      <c r="G71" s="54" t="s">
        <v>0</v>
      </c>
      <c r="H71" s="54" t="s">
        <v>412</v>
      </c>
      <c r="I71" t="str">
        <f>VLOOKUP($C71,'PWR GP 2016-17 Groups'!$A$2:$B$206,2,0)</f>
        <v>J</v>
      </c>
      <c r="J71">
        <v>18</v>
      </c>
    </row>
    <row r="72" spans="1:10" hidden="1">
      <c r="A72" s="54">
        <v>72</v>
      </c>
      <c r="B72" s="54">
        <v>1383</v>
      </c>
      <c r="C72" s="54" t="s">
        <v>539</v>
      </c>
      <c r="D72" s="58">
        <v>4.4894675925925921E-2</v>
      </c>
      <c r="E72" s="58">
        <v>4.4958333333333329E-2</v>
      </c>
      <c r="F72" s="54" t="s">
        <v>620</v>
      </c>
      <c r="G72" s="54" t="s">
        <v>410</v>
      </c>
      <c r="H72" s="54" t="s">
        <v>412</v>
      </c>
      <c r="I72" t="s">
        <v>631</v>
      </c>
    </row>
    <row r="73" spans="1:10" hidden="1">
      <c r="A73" s="54">
        <v>178</v>
      </c>
      <c r="B73" s="54">
        <v>340</v>
      </c>
      <c r="C73" s="54" t="s">
        <v>605</v>
      </c>
      <c r="D73" s="58">
        <v>4.8288194444444439E-2</v>
      </c>
      <c r="E73" s="58">
        <v>4.8508101851851858E-2</v>
      </c>
      <c r="F73" s="54" t="s">
        <v>620</v>
      </c>
      <c r="G73" s="54" t="s">
        <v>410</v>
      </c>
      <c r="H73" s="54" t="s">
        <v>412</v>
      </c>
      <c r="I73" t="s">
        <v>631</v>
      </c>
    </row>
    <row r="74" spans="1:10" hidden="1">
      <c r="A74" s="54">
        <v>245</v>
      </c>
      <c r="B74" s="54">
        <v>424</v>
      </c>
      <c r="C74" s="54" t="s">
        <v>624</v>
      </c>
      <c r="D74" s="58">
        <v>5.027893518518519E-2</v>
      </c>
      <c r="E74" s="58">
        <v>5.0498842592592595E-2</v>
      </c>
      <c r="F74" s="54" t="s">
        <v>621</v>
      </c>
      <c r="G74" s="54" t="s">
        <v>410</v>
      </c>
      <c r="H74" s="54" t="s">
        <v>412</v>
      </c>
      <c r="I74" t="s">
        <v>631</v>
      </c>
    </row>
    <row r="75" spans="1:10" hidden="1">
      <c r="A75" s="54">
        <v>522</v>
      </c>
      <c r="B75" s="54">
        <v>324</v>
      </c>
      <c r="C75" s="54" t="s">
        <v>626</v>
      </c>
      <c r="D75" s="58">
        <v>5.6990740740740738E-2</v>
      </c>
      <c r="E75" s="58">
        <v>5.7626157407407404E-2</v>
      </c>
      <c r="F75" s="54" t="s">
        <v>620</v>
      </c>
      <c r="G75" s="54" t="s">
        <v>410</v>
      </c>
      <c r="H75" s="54" t="s">
        <v>412</v>
      </c>
      <c r="I75" t="s">
        <v>631</v>
      </c>
    </row>
    <row r="76" spans="1:10" hidden="1">
      <c r="A76" s="54">
        <v>786</v>
      </c>
      <c r="B76" s="54">
        <v>1165</v>
      </c>
      <c r="C76" s="54" t="s">
        <v>628</v>
      </c>
      <c r="D76" s="58">
        <v>6.3031249999999997E-2</v>
      </c>
      <c r="E76" s="58">
        <v>6.3896990740740733E-2</v>
      </c>
      <c r="F76" s="54" t="s">
        <v>620</v>
      </c>
      <c r="G76" s="54" t="s">
        <v>410</v>
      </c>
      <c r="H76" s="54" t="s">
        <v>412</v>
      </c>
      <c r="I76" t="s">
        <v>631</v>
      </c>
    </row>
    <row r="77" spans="1:10" hidden="1">
      <c r="A77" s="54">
        <v>817</v>
      </c>
      <c r="B77" s="54">
        <v>1004</v>
      </c>
      <c r="C77" s="54" t="s">
        <v>629</v>
      </c>
      <c r="D77" s="58">
        <v>6.3399305555555563E-2</v>
      </c>
      <c r="E77" s="58">
        <v>6.4523148148148149E-2</v>
      </c>
      <c r="F77" s="54" t="s">
        <v>621</v>
      </c>
      <c r="G77" s="54" t="s">
        <v>410</v>
      </c>
      <c r="H77" s="54" t="s">
        <v>412</v>
      </c>
      <c r="I77" t="s">
        <v>631</v>
      </c>
    </row>
  </sheetData>
  <autoFilter ref="A1:J77">
    <filterColumn colId="8">
      <filters>
        <filter val="B"/>
      </filters>
    </filterColumn>
  </autoFilter>
  <sortState ref="A2:J76">
    <sortCondition ref="I2:I76"/>
    <sortCondition ref="D2:D76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PWR Grand Prix overall</vt:lpstr>
      <vt:lpstr>PWR GP 2016-17 Groups</vt:lpstr>
      <vt:lpstr>Mob match</vt:lpstr>
      <vt:lpstr>August parkrun</vt:lpstr>
      <vt:lpstr>Weald 10K</vt:lpstr>
      <vt:lpstr>KFLKnole</vt:lpstr>
      <vt:lpstr>Brighton 10K</vt:lpstr>
      <vt:lpstr>TurkeyRun</vt:lpstr>
      <vt:lpstr>Canterbury 10</vt:lpstr>
      <vt:lpstr>'Mob match'!Print_Area</vt:lpstr>
      <vt:lpstr>'Mob match'!Print_Titles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sc8437</dc:creator>
  <cp:lastModifiedBy>johno</cp:lastModifiedBy>
  <dcterms:created xsi:type="dcterms:W3CDTF">2016-07-29T11:57:05Z</dcterms:created>
  <dcterms:modified xsi:type="dcterms:W3CDTF">2017-02-18T22:06:39Z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-1109538251</vt:i4>
  </property>
  <property fmtid="{D5CDD505-2E9C-101B-9397-08002B2CF9AE}" pid="3" name="_NewReviewCycle">
    <vt:lpwstr/>
  </property>
  <property fmtid="{D5CDD505-2E9C-101B-9397-08002B2CF9AE}" pid="4" name="_EmailSubject">
    <vt:lpwstr>Grand Prix Final Groups</vt:lpwstr>
  </property>
  <property fmtid="{D5CDD505-2E9C-101B-9397-08002B2CF9AE}" pid="5" name="_AuthorEmail">
    <vt:lpwstr>JONATHAN.BOTTOMER@DWP.GSI.GOV.UK</vt:lpwstr>
  </property>
  <property fmtid="{D5CDD505-2E9C-101B-9397-08002B2CF9AE}" pid="6" name="_AuthorEmailDisplayName">
    <vt:lpwstr>Bottomer Jonathan DWP HOUSING DELIVERY</vt:lpwstr>
  </property>
  <property fmtid="{D5CDD505-2E9C-101B-9397-08002B2CF9AE}" pid="7" name="_PreviousAdHocReviewCycleID">
    <vt:i4>103881125</vt:i4>
  </property>
  <property fmtid="{D5CDD505-2E9C-101B-9397-08002B2CF9AE}" pid="8" name="_ReviewingToolsShownOnce">
    <vt:lpwstr/>
  </property>
</Properties>
</file>