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o\Desktop\"/>
    </mc:Choice>
  </mc:AlternateContent>
  <bookViews>
    <workbookView xWindow="0" yWindow="0" windowWidth="20490" windowHeight="7755" tabRatio="847"/>
  </bookViews>
  <sheets>
    <sheet name="Podium Positions" sheetId="31" r:id="rId1"/>
    <sheet name="PWR Grand Prix overall" sheetId="20" r:id="rId2"/>
    <sheet name="Dartford HM (full results)" sheetId="27" state="hidden" r:id="rId3"/>
    <sheet name="PWR GP 2016-17 Groups" sheetId="16" state="hidden" r:id="rId4"/>
    <sheet name="Mob match" sheetId="18" r:id="rId5"/>
    <sheet name="August parkrun" sheetId="17" r:id="rId6"/>
    <sheet name="Weald 10K" sheetId="19" r:id="rId7"/>
    <sheet name="KFLKnole" sheetId="21" r:id="rId8"/>
    <sheet name="Brighton 10K" sheetId="22" r:id="rId9"/>
    <sheet name="TurkeyRun" sheetId="23" r:id="rId10"/>
    <sheet name="Canterbury 10" sheetId="24" r:id="rId11"/>
    <sheet name="Greenwich 10K" sheetId="25" r:id="rId12"/>
    <sheet name="Dartford HM" sheetId="26" r:id="rId13"/>
    <sheet name="TED PEPPER 10K" sheetId="28" r:id="rId14"/>
    <sheet name="Darent Valley 10K" sheetId="29" r:id="rId15"/>
    <sheet name="Harvel 5" sheetId="30" r:id="rId16"/>
  </sheets>
  <definedNames>
    <definedName name="_xlnm._FilterDatabase" localSheetId="5" hidden="1">'August parkrun'!$A$1:$H$203</definedName>
    <definedName name="_xlnm._FilterDatabase" localSheetId="10" hidden="1">'Canterbury 10'!$A$1:$J$77</definedName>
    <definedName name="_xlnm._FilterDatabase" localSheetId="12" hidden="1">'Dartford HM'!$A$1:$J$41</definedName>
    <definedName name="_xlnm._FilterDatabase" localSheetId="2" hidden="1">'Dartford HM (full results)'!$A$1:$H$728</definedName>
    <definedName name="_xlnm._FilterDatabase" localSheetId="11" hidden="1">'Greenwich 10K'!$A$1:$K$42</definedName>
    <definedName name="_xlnm._FilterDatabase" localSheetId="15" hidden="1">'Harvel 5'!$A$1:$K$73</definedName>
    <definedName name="_xlnm._FilterDatabase" localSheetId="7" hidden="1">KFLKnole!$A$1:$H$107</definedName>
    <definedName name="_xlnm._FilterDatabase" localSheetId="4" hidden="1">'Mob match'!$A$1:$E$180</definedName>
    <definedName name="_xlnm._FilterDatabase" localSheetId="3" hidden="1">'PWR GP 2016-17 Groups'!$A$1:$A$206</definedName>
    <definedName name="_xlnm._FilterDatabase" localSheetId="1" hidden="1">'PWR Grand Prix overall'!$A$2:$S$207</definedName>
    <definedName name="_xlnm._FilterDatabase" localSheetId="13" hidden="1">'TED PEPPER 10K'!$A$1:$J$62</definedName>
    <definedName name="_xlnm._FilterDatabase" localSheetId="9" hidden="1">TurkeyRun!$A$1:$J$83</definedName>
    <definedName name="_xlnm._FilterDatabase" localSheetId="6" hidden="1">'Weald 10K'!$A$1:$L$74</definedName>
    <definedName name="_xlnm.Print_Area" localSheetId="4">'Mob match'!$A$1:$C$161</definedName>
    <definedName name="_xlnm.Print_Titles" localSheetId="4">'Mob match'!$1:$1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20" l="1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59" i="20"/>
  <c r="U60" i="20"/>
  <c r="U61" i="20"/>
  <c r="U62" i="20"/>
  <c r="U63" i="20"/>
  <c r="U64" i="20"/>
  <c r="U65" i="20"/>
  <c r="U66" i="20"/>
  <c r="U67" i="20"/>
  <c r="U68" i="20"/>
  <c r="U69" i="20"/>
  <c r="U70" i="20"/>
  <c r="U71" i="20"/>
  <c r="U72" i="20"/>
  <c r="U73" i="20"/>
  <c r="U74" i="20"/>
  <c r="U75" i="20"/>
  <c r="U76" i="20"/>
  <c r="U77" i="20"/>
  <c r="U78" i="20"/>
  <c r="U79" i="20"/>
  <c r="U80" i="20"/>
  <c r="U81" i="20"/>
  <c r="U82" i="20"/>
  <c r="U83" i="20"/>
  <c r="U84" i="20"/>
  <c r="U85" i="20"/>
  <c r="U86" i="20"/>
  <c r="U87" i="20"/>
  <c r="U88" i="20"/>
  <c r="U89" i="20"/>
  <c r="U90" i="20"/>
  <c r="U91" i="20"/>
  <c r="U92" i="20"/>
  <c r="U93" i="20"/>
  <c r="U94" i="20"/>
  <c r="U95" i="20"/>
  <c r="U96" i="20"/>
  <c r="U97" i="20"/>
  <c r="U98" i="20"/>
  <c r="U99" i="20"/>
  <c r="U100" i="20"/>
  <c r="U101" i="20"/>
  <c r="U102" i="20"/>
  <c r="U103" i="20"/>
  <c r="U104" i="20"/>
  <c r="U105" i="20"/>
  <c r="U106" i="20"/>
  <c r="U107" i="20"/>
  <c r="U108" i="20"/>
  <c r="U109" i="20"/>
  <c r="U110" i="20"/>
  <c r="U111" i="20"/>
  <c r="U112" i="20"/>
  <c r="U113" i="20"/>
  <c r="U114" i="20"/>
  <c r="U115" i="20"/>
  <c r="U116" i="20"/>
  <c r="U117" i="20"/>
  <c r="U118" i="20"/>
  <c r="U119" i="20"/>
  <c r="U120" i="20"/>
  <c r="U121" i="20"/>
  <c r="U122" i="20"/>
  <c r="U123" i="20"/>
  <c r="U124" i="20"/>
  <c r="U125" i="20"/>
  <c r="U126" i="20"/>
  <c r="U127" i="20"/>
  <c r="U128" i="20"/>
  <c r="U129" i="20"/>
  <c r="U130" i="20"/>
  <c r="U131" i="20"/>
  <c r="U132" i="20"/>
  <c r="U133" i="20"/>
  <c r="U134" i="20"/>
  <c r="U135" i="20"/>
  <c r="U136" i="20"/>
  <c r="U137" i="20"/>
  <c r="U138" i="20"/>
  <c r="U139" i="20"/>
  <c r="U140" i="20"/>
  <c r="U141" i="20"/>
  <c r="U142" i="20"/>
  <c r="U143" i="20"/>
  <c r="U144" i="20"/>
  <c r="U145" i="20"/>
  <c r="U146" i="20"/>
  <c r="U147" i="20"/>
  <c r="U148" i="20"/>
  <c r="U149" i="20"/>
  <c r="U150" i="20"/>
  <c r="U151" i="20"/>
  <c r="U152" i="20"/>
  <c r="U153" i="20"/>
  <c r="U154" i="20"/>
  <c r="U155" i="20"/>
  <c r="U156" i="20"/>
  <c r="U157" i="20"/>
  <c r="U158" i="20"/>
  <c r="U159" i="20"/>
  <c r="U160" i="20"/>
  <c r="U161" i="20"/>
  <c r="U162" i="20"/>
  <c r="U163" i="20"/>
  <c r="U164" i="20"/>
  <c r="U165" i="20"/>
  <c r="U166" i="20"/>
  <c r="U167" i="20"/>
  <c r="U168" i="20"/>
  <c r="U169" i="20"/>
  <c r="U170" i="20"/>
  <c r="U171" i="20"/>
  <c r="U172" i="20"/>
  <c r="U173" i="20"/>
  <c r="U174" i="20"/>
  <c r="U175" i="20"/>
  <c r="U176" i="20"/>
  <c r="U177" i="20"/>
  <c r="U178" i="20"/>
  <c r="U179" i="20"/>
  <c r="U180" i="20"/>
  <c r="U181" i="20"/>
  <c r="U182" i="20"/>
  <c r="U183" i="20"/>
  <c r="U184" i="20"/>
  <c r="U185" i="20"/>
  <c r="U186" i="20"/>
  <c r="U187" i="20"/>
  <c r="U188" i="20"/>
  <c r="U189" i="20"/>
  <c r="U190" i="20"/>
  <c r="U191" i="20"/>
  <c r="U192" i="20"/>
  <c r="U193" i="20"/>
  <c r="U194" i="20"/>
  <c r="U195" i="20"/>
  <c r="U196" i="20"/>
  <c r="U197" i="20"/>
  <c r="U198" i="20"/>
  <c r="U199" i="20"/>
  <c r="U200" i="20"/>
  <c r="U201" i="20"/>
  <c r="U202" i="20"/>
  <c r="U203" i="20"/>
  <c r="U204" i="20"/>
  <c r="U205" i="20"/>
  <c r="U206" i="20"/>
  <c r="U207" i="20"/>
  <c r="U3" i="20"/>
  <c r="N20" i="20" l="1"/>
  <c r="D61" i="30"/>
  <c r="J61" i="30" s="1"/>
  <c r="D62" i="30"/>
  <c r="J62" i="30" s="1"/>
  <c r="D60" i="30"/>
  <c r="J60" i="30" s="1"/>
  <c r="D73" i="30"/>
  <c r="J73" i="30" s="1"/>
  <c r="D59" i="30"/>
  <c r="J59" i="30" s="1"/>
  <c r="D72" i="30"/>
  <c r="J72" i="30" s="1"/>
  <c r="D41" i="30"/>
  <c r="J41" i="30" s="1"/>
  <c r="D58" i="30"/>
  <c r="J58" i="30" s="1"/>
  <c r="D55" i="30"/>
  <c r="J55" i="30" s="1"/>
  <c r="D57" i="30"/>
  <c r="J57" i="30" s="1"/>
  <c r="D54" i="30"/>
  <c r="J54" i="30" s="1"/>
  <c r="D53" i="30"/>
  <c r="J53" i="30" s="1"/>
  <c r="D40" i="30"/>
  <c r="J40" i="30" s="1"/>
  <c r="D29" i="30"/>
  <c r="J29" i="30" s="1"/>
  <c r="D56" i="30"/>
  <c r="J56" i="30" s="1"/>
  <c r="D34" i="30"/>
  <c r="J34" i="30" s="1"/>
  <c r="D33" i="30"/>
  <c r="J33" i="30" s="1"/>
  <c r="D71" i="30"/>
  <c r="J71" i="30" s="1"/>
  <c r="D49" i="30"/>
  <c r="J49" i="30" s="1"/>
  <c r="D52" i="30"/>
  <c r="J52" i="30" s="1"/>
  <c r="D6" i="30"/>
  <c r="J6" i="30" s="1"/>
  <c r="D5" i="30"/>
  <c r="J5" i="30" s="1"/>
  <c r="D15" i="30"/>
  <c r="J15" i="30" s="1"/>
  <c r="D70" i="30"/>
  <c r="J70" i="30" s="1"/>
  <c r="D14" i="30"/>
  <c r="J14" i="30" s="1"/>
  <c r="D13" i="30"/>
  <c r="J13" i="30" s="1"/>
  <c r="D69" i="30"/>
  <c r="J69" i="30" s="1"/>
  <c r="D68" i="30"/>
  <c r="J68" i="30" s="1"/>
  <c r="D45" i="30"/>
  <c r="J45" i="30" s="1"/>
  <c r="D51" i="30"/>
  <c r="J51" i="30" s="1"/>
  <c r="D39" i="30"/>
  <c r="J39" i="30" s="1"/>
  <c r="D48" i="30"/>
  <c r="J48" i="30" s="1"/>
  <c r="D47" i="30"/>
  <c r="J47" i="30" s="1"/>
  <c r="D44" i="30"/>
  <c r="J44" i="30" s="1"/>
  <c r="D38" i="30"/>
  <c r="J38" i="30" s="1"/>
  <c r="D50" i="30"/>
  <c r="J50" i="30" s="1"/>
  <c r="D37" i="30"/>
  <c r="J37" i="30" s="1"/>
  <c r="D46" i="30"/>
  <c r="J46" i="30" s="1"/>
  <c r="D28" i="30"/>
  <c r="J28" i="30" s="1"/>
  <c r="D43" i="30"/>
  <c r="J43" i="30" s="1"/>
  <c r="D42" i="30"/>
  <c r="J42" i="30" s="1"/>
  <c r="D67" i="30"/>
  <c r="J67" i="30" s="1"/>
  <c r="D20" i="30"/>
  <c r="J20" i="30" s="1"/>
  <c r="D66" i="30"/>
  <c r="J66" i="30" s="1"/>
  <c r="D36" i="30"/>
  <c r="J36" i="30" s="1"/>
  <c r="D32" i="30"/>
  <c r="J32" i="30" s="1"/>
  <c r="D35" i="30"/>
  <c r="J35" i="30" s="1"/>
  <c r="D65" i="30"/>
  <c r="D27" i="30"/>
  <c r="J27" i="30" s="1"/>
  <c r="D26" i="30"/>
  <c r="J26" i="30" s="1"/>
  <c r="D25" i="30"/>
  <c r="J25" i="30" s="1"/>
  <c r="D24" i="30"/>
  <c r="J24" i="30" s="1"/>
  <c r="D31" i="30"/>
  <c r="J31" i="30" s="1"/>
  <c r="D30" i="30"/>
  <c r="J30" i="30" s="1"/>
  <c r="D19" i="30"/>
  <c r="J19" i="30" s="1"/>
  <c r="D23" i="30"/>
  <c r="J23" i="30" s="1"/>
  <c r="D22" i="30"/>
  <c r="J22" i="30" s="1"/>
  <c r="D12" i="30"/>
  <c r="J12" i="30" s="1"/>
  <c r="D64" i="30"/>
  <c r="J64" i="30" s="1"/>
  <c r="D18" i="30"/>
  <c r="J18" i="30" s="1"/>
  <c r="D21" i="30"/>
  <c r="J21" i="30" s="1"/>
  <c r="D17" i="30"/>
  <c r="J17" i="30" s="1"/>
  <c r="D11" i="30"/>
  <c r="J11" i="30" s="1"/>
  <c r="D16" i="30"/>
  <c r="J16" i="30" s="1"/>
  <c r="D10" i="30"/>
  <c r="J10" i="30" s="1"/>
  <c r="D4" i="30"/>
  <c r="J4" i="30" s="1"/>
  <c r="D9" i="30"/>
  <c r="J9" i="30" s="1"/>
  <c r="D8" i="30"/>
  <c r="J8" i="30" s="1"/>
  <c r="D63" i="30"/>
  <c r="J63" i="30" s="1"/>
  <c r="D3" i="30"/>
  <c r="J3" i="30" s="1"/>
  <c r="D7" i="30"/>
  <c r="J7" i="30" s="1"/>
  <c r="D2" i="30"/>
  <c r="J2" i="30" s="1"/>
  <c r="N4" i="20" l="1"/>
  <c r="N16" i="20"/>
  <c r="N28" i="20"/>
  <c r="N40" i="20"/>
  <c r="N52" i="20"/>
  <c r="N64" i="20"/>
  <c r="N76" i="20"/>
  <c r="N88" i="20"/>
  <c r="N104" i="20"/>
  <c r="N116" i="20"/>
  <c r="N128" i="20"/>
  <c r="N140" i="20"/>
  <c r="N148" i="20"/>
  <c r="N160" i="20"/>
  <c r="N168" i="20"/>
  <c r="N180" i="20"/>
  <c r="N188" i="20"/>
  <c r="N200" i="20"/>
  <c r="N5" i="20"/>
  <c r="N9" i="20"/>
  <c r="N13" i="20"/>
  <c r="N17" i="20"/>
  <c r="N21" i="20"/>
  <c r="N25" i="20"/>
  <c r="N29" i="20"/>
  <c r="N33" i="20"/>
  <c r="N37" i="20"/>
  <c r="N41" i="20"/>
  <c r="N45" i="20"/>
  <c r="N49" i="20"/>
  <c r="N53" i="20"/>
  <c r="N57" i="20"/>
  <c r="N61" i="20"/>
  <c r="N65" i="20"/>
  <c r="N69" i="20"/>
  <c r="N73" i="20"/>
  <c r="N77" i="20"/>
  <c r="N81" i="20"/>
  <c r="N85" i="20"/>
  <c r="N89" i="20"/>
  <c r="N93" i="20"/>
  <c r="N97" i="20"/>
  <c r="N101" i="20"/>
  <c r="N105" i="20"/>
  <c r="N109" i="20"/>
  <c r="N113" i="20"/>
  <c r="N117" i="20"/>
  <c r="N121" i="20"/>
  <c r="N125" i="20"/>
  <c r="N129" i="20"/>
  <c r="N133" i="20"/>
  <c r="N137" i="20"/>
  <c r="N141" i="20"/>
  <c r="N145" i="20"/>
  <c r="N149" i="20"/>
  <c r="N153" i="20"/>
  <c r="N157" i="20"/>
  <c r="N161" i="20"/>
  <c r="N165" i="20"/>
  <c r="N169" i="20"/>
  <c r="N173" i="20"/>
  <c r="N177" i="20"/>
  <c r="N181" i="20"/>
  <c r="N185" i="20"/>
  <c r="N189" i="20"/>
  <c r="N193" i="20"/>
  <c r="N197" i="20"/>
  <c r="N201" i="20"/>
  <c r="N205" i="20"/>
  <c r="N8" i="20"/>
  <c r="N12" i="20"/>
  <c r="N24" i="20"/>
  <c r="N36" i="20"/>
  <c r="N48" i="20"/>
  <c r="N60" i="20"/>
  <c r="N72" i="20"/>
  <c r="N84" i="20"/>
  <c r="N96" i="20"/>
  <c r="N108" i="20"/>
  <c r="N120" i="20"/>
  <c r="N132" i="20"/>
  <c r="N144" i="20"/>
  <c r="N152" i="20"/>
  <c r="N164" i="20"/>
  <c r="N172" i="20"/>
  <c r="N176" i="20"/>
  <c r="N184" i="20"/>
  <c r="N192" i="20"/>
  <c r="N196" i="20"/>
  <c r="N204" i="20"/>
  <c r="N6" i="20"/>
  <c r="N10" i="20"/>
  <c r="N14" i="20"/>
  <c r="N18" i="20"/>
  <c r="N22" i="20"/>
  <c r="N26" i="20"/>
  <c r="N30" i="20"/>
  <c r="N34" i="20"/>
  <c r="N38" i="20"/>
  <c r="N42" i="20"/>
  <c r="N46" i="20"/>
  <c r="N50" i="20"/>
  <c r="N54" i="20"/>
  <c r="N58" i="20"/>
  <c r="N62" i="20"/>
  <c r="N66" i="20"/>
  <c r="N70" i="20"/>
  <c r="N74" i="20"/>
  <c r="N78" i="20"/>
  <c r="N82" i="20"/>
  <c r="N86" i="20"/>
  <c r="N90" i="20"/>
  <c r="N94" i="20"/>
  <c r="N98" i="20"/>
  <c r="N102" i="20"/>
  <c r="N106" i="20"/>
  <c r="N110" i="20"/>
  <c r="N114" i="20"/>
  <c r="N118" i="20"/>
  <c r="N122" i="20"/>
  <c r="N126" i="20"/>
  <c r="N130" i="20"/>
  <c r="N134" i="20"/>
  <c r="N138" i="20"/>
  <c r="N142" i="20"/>
  <c r="N146" i="20"/>
  <c r="N150" i="20"/>
  <c r="N154" i="20"/>
  <c r="N158" i="20"/>
  <c r="N162" i="20"/>
  <c r="N166" i="20"/>
  <c r="N170" i="20"/>
  <c r="N174" i="20"/>
  <c r="N178" i="20"/>
  <c r="N182" i="20"/>
  <c r="N186" i="20"/>
  <c r="N190" i="20"/>
  <c r="N194" i="20"/>
  <c r="N198" i="20"/>
  <c r="N202" i="20"/>
  <c r="N206" i="20"/>
  <c r="N32" i="20"/>
  <c r="N44" i="20"/>
  <c r="N56" i="20"/>
  <c r="N68" i="20"/>
  <c r="N80" i="20"/>
  <c r="N92" i="20"/>
  <c r="N100" i="20"/>
  <c r="N112" i="20"/>
  <c r="N124" i="20"/>
  <c r="N136" i="20"/>
  <c r="N156" i="20"/>
  <c r="N3" i="20"/>
  <c r="N7" i="20"/>
  <c r="N11" i="20"/>
  <c r="N15" i="20"/>
  <c r="N19" i="20"/>
  <c r="N23" i="20"/>
  <c r="N27" i="20"/>
  <c r="N31" i="20"/>
  <c r="N35" i="20"/>
  <c r="N39" i="20"/>
  <c r="N43" i="20"/>
  <c r="N47" i="20"/>
  <c r="N51" i="20"/>
  <c r="N55" i="20"/>
  <c r="N59" i="20"/>
  <c r="N63" i="20"/>
  <c r="N67" i="20"/>
  <c r="N71" i="20"/>
  <c r="N75" i="20"/>
  <c r="N79" i="20"/>
  <c r="N83" i="20"/>
  <c r="N87" i="20"/>
  <c r="N91" i="20"/>
  <c r="N95" i="20"/>
  <c r="N99" i="20"/>
  <c r="N103" i="20"/>
  <c r="N107" i="20"/>
  <c r="N111" i="20"/>
  <c r="N115" i="20"/>
  <c r="N119" i="20"/>
  <c r="N123" i="20"/>
  <c r="N127" i="20"/>
  <c r="N131" i="20"/>
  <c r="N135" i="20"/>
  <c r="N139" i="20"/>
  <c r="N143" i="20"/>
  <c r="N147" i="20"/>
  <c r="N151" i="20"/>
  <c r="N155" i="20"/>
  <c r="N159" i="20"/>
  <c r="N163" i="20"/>
  <c r="N167" i="20"/>
  <c r="N171" i="20"/>
  <c r="N175" i="20"/>
  <c r="N179" i="20"/>
  <c r="N183" i="20"/>
  <c r="N187" i="20"/>
  <c r="N191" i="20"/>
  <c r="N195" i="20"/>
  <c r="N199" i="20"/>
  <c r="N203" i="20"/>
  <c r="N207" i="20"/>
  <c r="M207" i="20"/>
  <c r="M206" i="20"/>
  <c r="M205" i="20"/>
  <c r="M204" i="20"/>
  <c r="M203" i="20"/>
  <c r="M202" i="20"/>
  <c r="M201" i="20"/>
  <c r="M200" i="20"/>
  <c r="M199" i="20"/>
  <c r="M198" i="20"/>
  <c r="M197" i="20"/>
  <c r="M196" i="20"/>
  <c r="M195" i="20"/>
  <c r="M194" i="20"/>
  <c r="M193" i="20"/>
  <c r="M192" i="20"/>
  <c r="M191" i="20"/>
  <c r="M190" i="20"/>
  <c r="M189" i="20"/>
  <c r="M188" i="20"/>
  <c r="M187" i="20"/>
  <c r="M186" i="20"/>
  <c r="M185" i="20"/>
  <c r="M184" i="20"/>
  <c r="M183" i="20"/>
  <c r="M182" i="20"/>
  <c r="M181" i="20"/>
  <c r="M180" i="20"/>
  <c r="M179" i="20"/>
  <c r="M178" i="20"/>
  <c r="M177" i="20"/>
  <c r="M176" i="20"/>
  <c r="M175" i="20"/>
  <c r="M174" i="20"/>
  <c r="M173" i="20"/>
  <c r="M172" i="20"/>
  <c r="M171" i="20"/>
  <c r="M170" i="20"/>
  <c r="M169" i="20"/>
  <c r="M168" i="20"/>
  <c r="M167" i="20"/>
  <c r="M166" i="20"/>
  <c r="M165" i="20"/>
  <c r="M164" i="20"/>
  <c r="M163" i="20"/>
  <c r="M162" i="20"/>
  <c r="M161" i="20"/>
  <c r="M160" i="20"/>
  <c r="M159" i="20"/>
  <c r="M158" i="20"/>
  <c r="M157" i="20"/>
  <c r="M156" i="20"/>
  <c r="M155" i="20"/>
  <c r="M154" i="20"/>
  <c r="M153" i="20"/>
  <c r="M152" i="20"/>
  <c r="M151" i="20"/>
  <c r="M150" i="20"/>
  <c r="M149" i="20"/>
  <c r="M148" i="20"/>
  <c r="M147" i="20"/>
  <c r="M146" i="20"/>
  <c r="M145" i="20"/>
  <c r="M144" i="20"/>
  <c r="M143" i="20"/>
  <c r="M142" i="20"/>
  <c r="M141" i="20"/>
  <c r="M140" i="20"/>
  <c r="M139" i="20"/>
  <c r="M138" i="20"/>
  <c r="M137" i="20"/>
  <c r="M136" i="20"/>
  <c r="M135" i="20"/>
  <c r="M134" i="20"/>
  <c r="M133" i="20"/>
  <c r="M132" i="20"/>
  <c r="M131" i="20"/>
  <c r="M130" i="20"/>
  <c r="M129" i="20"/>
  <c r="M128" i="20"/>
  <c r="M127" i="20"/>
  <c r="M126" i="20"/>
  <c r="M125" i="20"/>
  <c r="M124" i="20"/>
  <c r="M123" i="20"/>
  <c r="M122" i="20"/>
  <c r="M121" i="20"/>
  <c r="M120" i="20"/>
  <c r="M119" i="20"/>
  <c r="M118" i="20"/>
  <c r="M117" i="20"/>
  <c r="M116" i="20"/>
  <c r="M115" i="20"/>
  <c r="M114" i="20"/>
  <c r="M113" i="20"/>
  <c r="M112" i="20"/>
  <c r="M111" i="20"/>
  <c r="M110" i="20"/>
  <c r="M109" i="20"/>
  <c r="M108" i="20"/>
  <c r="M107" i="20"/>
  <c r="M106" i="20"/>
  <c r="M105" i="20"/>
  <c r="M104" i="20"/>
  <c r="M103" i="20"/>
  <c r="M102" i="20"/>
  <c r="M101" i="20"/>
  <c r="M100" i="20"/>
  <c r="M99" i="20"/>
  <c r="M98" i="20"/>
  <c r="M97" i="20"/>
  <c r="M96" i="20"/>
  <c r="M95" i="20"/>
  <c r="M94" i="20"/>
  <c r="M93" i="20"/>
  <c r="M92" i="20"/>
  <c r="M91" i="20"/>
  <c r="M90" i="20"/>
  <c r="M89" i="20"/>
  <c r="M88" i="20"/>
  <c r="M87" i="20"/>
  <c r="M86" i="20"/>
  <c r="M85" i="20"/>
  <c r="M84" i="20"/>
  <c r="M83" i="20"/>
  <c r="M82" i="20"/>
  <c r="M81" i="20"/>
  <c r="M80" i="20"/>
  <c r="M79" i="20"/>
  <c r="M78" i="20"/>
  <c r="M77" i="20"/>
  <c r="M76" i="20"/>
  <c r="M75" i="20"/>
  <c r="M74" i="20"/>
  <c r="M73" i="20"/>
  <c r="M72" i="20"/>
  <c r="M71" i="20"/>
  <c r="M70" i="20"/>
  <c r="M69" i="20"/>
  <c r="M68" i="20"/>
  <c r="M67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4" i="20"/>
  <c r="M3" i="20"/>
  <c r="I66" i="29"/>
  <c r="I65" i="29"/>
  <c r="I56" i="29"/>
  <c r="I55" i="29"/>
  <c r="I54" i="29"/>
  <c r="I53" i="29"/>
  <c r="I52" i="29"/>
  <c r="I51" i="29"/>
  <c r="I50" i="29"/>
  <c r="I64" i="29"/>
  <c r="I49" i="29"/>
  <c r="I63" i="29"/>
  <c r="I62" i="29"/>
  <c r="I46" i="29"/>
  <c r="I48" i="29"/>
  <c r="I42" i="29"/>
  <c r="I37" i="29"/>
  <c r="I61" i="29"/>
  <c r="I47" i="29"/>
  <c r="I30" i="29"/>
  <c r="I45" i="29"/>
  <c r="I44" i="29"/>
  <c r="I36" i="29"/>
  <c r="I41" i="29"/>
  <c r="I43" i="29"/>
  <c r="I40" i="29"/>
  <c r="I35" i="29"/>
  <c r="I39" i="29"/>
  <c r="I38" i="29"/>
  <c r="I22" i="29"/>
  <c r="I33" i="29"/>
  <c r="I60" i="29"/>
  <c r="I29" i="29"/>
  <c r="I34" i="29"/>
  <c r="I9" i="29"/>
  <c r="I28" i="29"/>
  <c r="I18" i="29"/>
  <c r="I32" i="29"/>
  <c r="I27" i="29"/>
  <c r="I8" i="29"/>
  <c r="I26" i="29"/>
  <c r="I17" i="29"/>
  <c r="I25" i="29"/>
  <c r="I24" i="29"/>
  <c r="I31" i="29"/>
  <c r="I59" i="29"/>
  <c r="I16" i="29"/>
  <c r="I21" i="29"/>
  <c r="I23" i="29"/>
  <c r="I58" i="29"/>
  <c r="I15" i="29"/>
  <c r="I20" i="29"/>
  <c r="I14" i="29"/>
  <c r="I19" i="29"/>
  <c r="I7" i="29"/>
  <c r="I13" i="29"/>
  <c r="I12" i="29"/>
  <c r="I6" i="29"/>
  <c r="I11" i="29"/>
  <c r="I10" i="29"/>
  <c r="I5" i="29"/>
  <c r="I57" i="29"/>
  <c r="I4" i="29"/>
  <c r="I3" i="29"/>
  <c r="I2" i="29"/>
  <c r="L4" i="20" l="1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1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70" i="20"/>
  <c r="L171" i="20"/>
  <c r="L172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93" i="20"/>
  <c r="L194" i="20"/>
  <c r="L195" i="20"/>
  <c r="L196" i="20"/>
  <c r="L197" i="20"/>
  <c r="L198" i="20"/>
  <c r="L199" i="20"/>
  <c r="L200" i="20"/>
  <c r="L201" i="20"/>
  <c r="L202" i="20"/>
  <c r="L203" i="20"/>
  <c r="L204" i="20"/>
  <c r="L205" i="20"/>
  <c r="L206" i="20"/>
  <c r="L207" i="20"/>
  <c r="L3" i="20"/>
  <c r="I50" i="28"/>
  <c r="I3" i="28"/>
  <c r="I4" i="28"/>
  <c r="I51" i="28"/>
  <c r="I5" i="28"/>
  <c r="I6" i="28"/>
  <c r="I7" i="28"/>
  <c r="I8" i="28"/>
  <c r="I9" i="28"/>
  <c r="I15" i="28"/>
  <c r="I10" i="28"/>
  <c r="I12" i="28"/>
  <c r="I13" i="28"/>
  <c r="I16" i="28"/>
  <c r="I25" i="28"/>
  <c r="I26" i="28"/>
  <c r="I17" i="28"/>
  <c r="I18" i="28"/>
  <c r="I52" i="28"/>
  <c r="I19" i="28"/>
  <c r="I20" i="28"/>
  <c r="I28" i="28"/>
  <c r="I21" i="28"/>
  <c r="I22" i="28"/>
  <c r="I53" i="28"/>
  <c r="I23" i="28"/>
  <c r="I54" i="28"/>
  <c r="I11" i="28"/>
  <c r="I29" i="28"/>
  <c r="I33" i="28"/>
  <c r="I27" i="28"/>
  <c r="I34" i="28"/>
  <c r="I55" i="28"/>
  <c r="I24" i="28"/>
  <c r="I30" i="28"/>
  <c r="I31" i="28"/>
  <c r="I35" i="28"/>
  <c r="I36" i="28"/>
  <c r="I38" i="28"/>
  <c r="I32" i="28"/>
  <c r="I39" i="28"/>
  <c r="I37" i="28"/>
  <c r="I40" i="28"/>
  <c r="I41" i="28"/>
  <c r="I44" i="28"/>
  <c r="I56" i="28"/>
  <c r="I45" i="28"/>
  <c r="I48" i="28"/>
  <c r="I42" i="28"/>
  <c r="I57" i="28"/>
  <c r="I43" i="28"/>
  <c r="I58" i="28"/>
  <c r="I46" i="28"/>
  <c r="I49" i="28"/>
  <c r="I59" i="28"/>
  <c r="I60" i="28"/>
  <c r="I61" i="28"/>
  <c r="I62" i="28"/>
  <c r="I47" i="28"/>
  <c r="I14" i="28"/>
  <c r="I2" i="28"/>
  <c r="D3" i="20" l="1"/>
  <c r="E3" i="20"/>
  <c r="H3" i="20"/>
  <c r="J3" i="20"/>
  <c r="K3" i="20"/>
  <c r="K207" i="20" l="1"/>
  <c r="K206" i="20"/>
  <c r="K205" i="20"/>
  <c r="K204" i="20"/>
  <c r="K203" i="20"/>
  <c r="K202" i="20"/>
  <c r="K201" i="20"/>
  <c r="K200" i="20"/>
  <c r="K199" i="20"/>
  <c r="K198" i="20"/>
  <c r="K197" i="20"/>
  <c r="K196" i="20"/>
  <c r="K195" i="20"/>
  <c r="K194" i="20"/>
  <c r="K193" i="20"/>
  <c r="K192" i="20"/>
  <c r="K191" i="20"/>
  <c r="K190" i="20"/>
  <c r="K189" i="20"/>
  <c r="K188" i="20"/>
  <c r="K187" i="20"/>
  <c r="K186" i="20"/>
  <c r="K185" i="20"/>
  <c r="K184" i="20"/>
  <c r="K183" i="20"/>
  <c r="K182" i="20"/>
  <c r="K181" i="20"/>
  <c r="K180" i="20"/>
  <c r="K179" i="20"/>
  <c r="K178" i="20"/>
  <c r="K177" i="20"/>
  <c r="K176" i="20"/>
  <c r="K175" i="20"/>
  <c r="K174" i="20"/>
  <c r="K173" i="20"/>
  <c r="K172" i="20"/>
  <c r="K171" i="20"/>
  <c r="K170" i="20"/>
  <c r="K169" i="20"/>
  <c r="K168" i="20"/>
  <c r="K167" i="20"/>
  <c r="K166" i="20"/>
  <c r="K165" i="20"/>
  <c r="K164" i="20"/>
  <c r="K163" i="20"/>
  <c r="K162" i="20"/>
  <c r="K161" i="20"/>
  <c r="K160" i="20"/>
  <c r="K159" i="20"/>
  <c r="K158" i="20"/>
  <c r="K157" i="20"/>
  <c r="K156" i="20"/>
  <c r="K155" i="20"/>
  <c r="K154" i="20"/>
  <c r="K153" i="20"/>
  <c r="K152" i="20"/>
  <c r="K151" i="20"/>
  <c r="K150" i="20"/>
  <c r="K149" i="20"/>
  <c r="K148" i="20"/>
  <c r="K147" i="20"/>
  <c r="K146" i="20"/>
  <c r="K145" i="20"/>
  <c r="K144" i="20"/>
  <c r="K143" i="20"/>
  <c r="K142" i="20"/>
  <c r="K141" i="20"/>
  <c r="K140" i="20"/>
  <c r="K139" i="20"/>
  <c r="K138" i="20"/>
  <c r="K137" i="20"/>
  <c r="K136" i="20"/>
  <c r="K135" i="20"/>
  <c r="K134" i="20"/>
  <c r="K133" i="20"/>
  <c r="K132" i="20"/>
  <c r="K131" i="20"/>
  <c r="K130" i="20"/>
  <c r="K129" i="20"/>
  <c r="K128" i="20"/>
  <c r="K127" i="20"/>
  <c r="K126" i="20"/>
  <c r="K125" i="20"/>
  <c r="K124" i="20"/>
  <c r="K123" i="20"/>
  <c r="K122" i="20"/>
  <c r="K121" i="20"/>
  <c r="K120" i="20"/>
  <c r="K119" i="20"/>
  <c r="K118" i="20"/>
  <c r="K117" i="20"/>
  <c r="K116" i="20"/>
  <c r="K115" i="20"/>
  <c r="K114" i="20"/>
  <c r="K113" i="20"/>
  <c r="K112" i="20"/>
  <c r="K111" i="20"/>
  <c r="K110" i="20"/>
  <c r="K109" i="20"/>
  <c r="K108" i="20"/>
  <c r="K107" i="20"/>
  <c r="K106" i="20"/>
  <c r="K105" i="20"/>
  <c r="K104" i="20"/>
  <c r="K103" i="20"/>
  <c r="K102" i="20"/>
  <c r="K101" i="20"/>
  <c r="K100" i="20"/>
  <c r="K99" i="20"/>
  <c r="K98" i="20"/>
  <c r="K97" i="20"/>
  <c r="K96" i="20"/>
  <c r="K95" i="20"/>
  <c r="K94" i="20"/>
  <c r="K93" i="20"/>
  <c r="K92" i="20"/>
  <c r="K91" i="20"/>
  <c r="K90" i="20"/>
  <c r="K89" i="20"/>
  <c r="K88" i="20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I37" i="26"/>
  <c r="I41" i="26"/>
  <c r="I36" i="26"/>
  <c r="I35" i="26"/>
  <c r="I34" i="26"/>
  <c r="I33" i="26"/>
  <c r="I28" i="26"/>
  <c r="I32" i="26"/>
  <c r="I27" i="26"/>
  <c r="I23" i="26"/>
  <c r="I22" i="26"/>
  <c r="I31" i="26"/>
  <c r="I26" i="26"/>
  <c r="I40" i="26"/>
  <c r="I29" i="26"/>
  <c r="I30" i="26"/>
  <c r="I18" i="26"/>
  <c r="I13" i="26"/>
  <c r="I21" i="26"/>
  <c r="I25" i="26"/>
  <c r="I24" i="26"/>
  <c r="I17" i="26"/>
  <c r="I20" i="26"/>
  <c r="I16" i="26"/>
  <c r="I39" i="26"/>
  <c r="I12" i="26"/>
  <c r="I19" i="26"/>
  <c r="I38" i="26"/>
  <c r="I11" i="26"/>
  <c r="I15" i="26"/>
  <c r="I10" i="26"/>
  <c r="I8" i="26"/>
  <c r="I7" i="26"/>
  <c r="I9" i="26"/>
  <c r="I14" i="26"/>
  <c r="I4" i="26"/>
  <c r="I6" i="26"/>
  <c r="I5" i="26"/>
  <c r="I3" i="26"/>
  <c r="I2" i="26"/>
  <c r="J4" i="20" l="1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3" i="25"/>
  <c r="J38" i="25"/>
  <c r="J4" i="25"/>
  <c r="J5" i="25"/>
  <c r="J9" i="25"/>
  <c r="J10" i="25"/>
  <c r="J6" i="25"/>
  <c r="J7" i="25"/>
  <c r="J11" i="25"/>
  <c r="J14" i="25"/>
  <c r="J15" i="25"/>
  <c r="J39" i="25"/>
  <c r="J16" i="25"/>
  <c r="J13" i="25"/>
  <c r="J12" i="25"/>
  <c r="J19" i="25"/>
  <c r="J17" i="25"/>
  <c r="J8" i="25"/>
  <c r="J20" i="25"/>
  <c r="J25" i="25"/>
  <c r="J18" i="25"/>
  <c r="J26" i="25"/>
  <c r="J21" i="25"/>
  <c r="J22" i="25"/>
  <c r="J27" i="25"/>
  <c r="J23" i="25"/>
  <c r="J28" i="25"/>
  <c r="J29" i="25"/>
  <c r="J30" i="25"/>
  <c r="J40" i="25"/>
  <c r="J31" i="25"/>
  <c r="J24" i="25"/>
  <c r="J35" i="25"/>
  <c r="J32" i="25"/>
  <c r="J33" i="25"/>
  <c r="J41" i="25"/>
  <c r="J34" i="25"/>
  <c r="J36" i="25"/>
  <c r="J37" i="25"/>
  <c r="J42" i="25"/>
  <c r="J2" i="25"/>
  <c r="I83" i="23" l="1"/>
  <c r="H147" i="20" l="1"/>
  <c r="I26" i="24"/>
  <c r="I22" i="20" l="1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  <c r="I187" i="20"/>
  <c r="I188" i="20"/>
  <c r="I189" i="20"/>
  <c r="I190" i="20"/>
  <c r="I191" i="20"/>
  <c r="I192" i="20"/>
  <c r="I193" i="20"/>
  <c r="I194" i="20"/>
  <c r="I195" i="20"/>
  <c r="I196" i="20"/>
  <c r="I197" i="20"/>
  <c r="I198" i="20"/>
  <c r="I199" i="20"/>
  <c r="I200" i="20"/>
  <c r="I201" i="20"/>
  <c r="I202" i="20"/>
  <c r="I203" i="20"/>
  <c r="I204" i="20"/>
  <c r="I205" i="20"/>
  <c r="I206" i="20"/>
  <c r="I207" i="20"/>
  <c r="I21" i="20"/>
  <c r="I20" i="20"/>
  <c r="I19" i="20"/>
  <c r="I18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17" i="20"/>
  <c r="I64" i="24"/>
  <c r="I3" i="24"/>
  <c r="I4" i="24"/>
  <c r="I5" i="24"/>
  <c r="I6" i="24"/>
  <c r="I12" i="24"/>
  <c r="I7" i="24"/>
  <c r="I24" i="24"/>
  <c r="I13" i="24"/>
  <c r="I14" i="24"/>
  <c r="I8" i="24"/>
  <c r="I15" i="24"/>
  <c r="I9" i="24"/>
  <c r="I16" i="24"/>
  <c r="I10" i="24"/>
  <c r="I17" i="24"/>
  <c r="I18" i="24"/>
  <c r="I19" i="24"/>
  <c r="I20" i="24"/>
  <c r="I25" i="24"/>
  <c r="I21" i="24"/>
  <c r="I22" i="24"/>
  <c r="I28" i="24"/>
  <c r="I27" i="24"/>
  <c r="I37" i="24"/>
  <c r="I29" i="24"/>
  <c r="I30" i="24"/>
  <c r="I31" i="24"/>
  <c r="I32" i="24"/>
  <c r="I23" i="24"/>
  <c r="I33" i="24"/>
  <c r="I38" i="24"/>
  <c r="I41" i="24"/>
  <c r="I42" i="24"/>
  <c r="I39" i="24"/>
  <c r="I43" i="24"/>
  <c r="I40" i="24"/>
  <c r="I51" i="24"/>
  <c r="I35" i="24"/>
  <c r="I34" i="24"/>
  <c r="I58" i="24"/>
  <c r="I44" i="24"/>
  <c r="I52" i="24"/>
  <c r="I53" i="24"/>
  <c r="I45" i="24"/>
  <c r="I59" i="24"/>
  <c r="I54" i="24"/>
  <c r="I47" i="24"/>
  <c r="I46" i="24"/>
  <c r="I36" i="24"/>
  <c r="I60" i="24"/>
  <c r="I55" i="24"/>
  <c r="I11" i="24"/>
  <c r="I48" i="24"/>
  <c r="I56" i="24"/>
  <c r="I61" i="24"/>
  <c r="I66" i="24"/>
  <c r="I62" i="24"/>
  <c r="I63" i="24"/>
  <c r="I67" i="24"/>
  <c r="I68" i="24"/>
  <c r="I57" i="24"/>
  <c r="I70" i="24"/>
  <c r="I65" i="24"/>
  <c r="I69" i="24"/>
  <c r="I71" i="24"/>
  <c r="I49" i="24"/>
  <c r="I2" i="24"/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H193" i="20"/>
  <c r="H194" i="20"/>
  <c r="H195" i="20"/>
  <c r="H196" i="20"/>
  <c r="H197" i="20"/>
  <c r="H198" i="20"/>
  <c r="H199" i="20"/>
  <c r="H200" i="20"/>
  <c r="H201" i="20"/>
  <c r="H202" i="20"/>
  <c r="H203" i="20"/>
  <c r="H204" i="20"/>
  <c r="H205" i="20"/>
  <c r="H206" i="20"/>
  <c r="H207" i="20"/>
  <c r="I21" i="23"/>
  <c r="I34" i="23"/>
  <c r="I45" i="23"/>
  <c r="I36" i="23"/>
  <c r="I37" i="23"/>
  <c r="I53" i="23"/>
  <c r="I54" i="23"/>
  <c r="I38" i="23"/>
  <c r="I63" i="23"/>
  <c r="I46" i="23"/>
  <c r="I55" i="23"/>
  <c r="I47" i="23"/>
  <c r="I8" i="23"/>
  <c r="I56" i="23"/>
  <c r="I57" i="23"/>
  <c r="I64" i="23"/>
  <c r="I65" i="23"/>
  <c r="I48" i="23"/>
  <c r="I58" i="23"/>
  <c r="I66" i="23"/>
  <c r="I67" i="23"/>
  <c r="I68" i="23"/>
  <c r="I78" i="23"/>
  <c r="I51" i="23"/>
  <c r="I49" i="23"/>
  <c r="I14" i="23"/>
  <c r="I30" i="23"/>
  <c r="I72" i="23"/>
  <c r="I59" i="23"/>
  <c r="I60" i="23"/>
  <c r="I70" i="23"/>
  <c r="I23" i="23"/>
  <c r="I52" i="23"/>
  <c r="I77" i="23"/>
  <c r="I39" i="23"/>
  <c r="I79" i="23"/>
  <c r="I73" i="23"/>
  <c r="I50" i="23"/>
  <c r="I69" i="23"/>
  <c r="I74" i="23"/>
  <c r="I75" i="23"/>
  <c r="I40" i="23"/>
  <c r="I9" i="23"/>
  <c r="I24" i="23"/>
  <c r="I71" i="23"/>
  <c r="I61" i="23"/>
  <c r="I76" i="23"/>
  <c r="I3" i="23"/>
  <c r="I10" i="23"/>
  <c r="I11" i="23"/>
  <c r="I12" i="23"/>
  <c r="I4" i="23"/>
  <c r="I15" i="23"/>
  <c r="I13" i="23"/>
  <c r="I16" i="23"/>
  <c r="I25" i="23"/>
  <c r="I17" i="23"/>
  <c r="I26" i="23"/>
  <c r="I27" i="23"/>
  <c r="I5" i="23"/>
  <c r="I6" i="23"/>
  <c r="I32" i="23"/>
  <c r="I18" i="23"/>
  <c r="I62" i="23"/>
  <c r="I7" i="23"/>
  <c r="I28" i="23"/>
  <c r="I19" i="23"/>
  <c r="I41" i="23"/>
  <c r="I80" i="23"/>
  <c r="I20" i="23"/>
  <c r="I42" i="23"/>
  <c r="I33" i="23"/>
  <c r="I43" i="23"/>
  <c r="I29" i="23"/>
  <c r="I35" i="23"/>
  <c r="I2" i="23"/>
  <c r="F207" i="20" l="1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G11" i="21" l="1"/>
  <c r="G96" i="21"/>
  <c r="G97" i="21"/>
  <c r="G3" i="21"/>
  <c r="G98" i="21"/>
  <c r="G15" i="21"/>
  <c r="G16" i="21"/>
  <c r="G17" i="21"/>
  <c r="G4" i="21"/>
  <c r="G5" i="21"/>
  <c r="G6" i="21"/>
  <c r="G7" i="21"/>
  <c r="G8" i="21"/>
  <c r="G99" i="21"/>
  <c r="G18" i="21"/>
  <c r="G25" i="21"/>
  <c r="G100" i="21"/>
  <c r="G9" i="21"/>
  <c r="G19" i="21"/>
  <c r="G101" i="21"/>
  <c r="G10" i="21"/>
  <c r="G20" i="21"/>
  <c r="G12" i="21"/>
  <c r="G13" i="21"/>
  <c r="G21" i="21"/>
  <c r="G102" i="21"/>
  <c r="G26" i="21"/>
  <c r="G27" i="21"/>
  <c r="G14" i="21"/>
  <c r="G22" i="21"/>
  <c r="G23" i="21"/>
  <c r="G28" i="21"/>
  <c r="G29" i="21"/>
  <c r="G33" i="21"/>
  <c r="G24" i="21"/>
  <c r="G30" i="21"/>
  <c r="G31" i="21"/>
  <c r="G32" i="21"/>
  <c r="G34" i="21"/>
  <c r="G35" i="21"/>
  <c r="G36" i="21"/>
  <c r="G37" i="21"/>
  <c r="G38" i="21"/>
  <c r="G45" i="21"/>
  <c r="G46" i="21"/>
  <c r="G39" i="21"/>
  <c r="G47" i="21"/>
  <c r="G48" i="21"/>
  <c r="G103" i="21"/>
  <c r="G40" i="21"/>
  <c r="G41" i="21"/>
  <c r="G49" i="21"/>
  <c r="G42" i="21"/>
  <c r="G43" i="21"/>
  <c r="G50" i="21"/>
  <c r="G52" i="21"/>
  <c r="G60" i="21"/>
  <c r="G51" i="21"/>
  <c r="G44" i="21"/>
  <c r="G53" i="21"/>
  <c r="G54" i="21"/>
  <c r="G61" i="21"/>
  <c r="G55" i="21"/>
  <c r="G56" i="21"/>
  <c r="G70" i="21"/>
  <c r="G63" i="21"/>
  <c r="G57" i="21"/>
  <c r="G64" i="21"/>
  <c r="G104" i="21"/>
  <c r="G105" i="21"/>
  <c r="G58" i="21"/>
  <c r="G65" i="21"/>
  <c r="G59" i="21"/>
  <c r="G71" i="21"/>
  <c r="G66" i="21"/>
  <c r="G72" i="21"/>
  <c r="G67" i="21"/>
  <c r="G106" i="21"/>
  <c r="G73" i="21"/>
  <c r="G74" i="21"/>
  <c r="G81" i="21"/>
  <c r="G75" i="21"/>
  <c r="G68" i="21"/>
  <c r="G76" i="21"/>
  <c r="G82" i="21"/>
  <c r="G107" i="21"/>
  <c r="G77" i="21"/>
  <c r="G83" i="21"/>
  <c r="G84" i="21"/>
  <c r="G78" i="21"/>
  <c r="G85" i="21"/>
  <c r="G79" i="21"/>
  <c r="G86" i="21"/>
  <c r="G90" i="21"/>
  <c r="G91" i="21"/>
  <c r="G87" i="21"/>
  <c r="G88" i="21"/>
  <c r="G89" i="21"/>
  <c r="G92" i="21"/>
  <c r="G80" i="21"/>
  <c r="G69" i="21"/>
  <c r="G93" i="21"/>
  <c r="G94" i="21"/>
  <c r="G95" i="21"/>
  <c r="K14" i="19" l="1"/>
  <c r="G34" i="17"/>
  <c r="F34" i="17"/>
  <c r="G74" i="17" l="1"/>
  <c r="F74" i="17"/>
  <c r="E207" i="20" l="1"/>
  <c r="D207" i="20"/>
  <c r="C207" i="20"/>
  <c r="E206" i="20"/>
  <c r="D206" i="20"/>
  <c r="C206" i="20"/>
  <c r="E205" i="20"/>
  <c r="D205" i="20"/>
  <c r="C205" i="20"/>
  <c r="E204" i="20"/>
  <c r="D204" i="20"/>
  <c r="C204" i="20"/>
  <c r="E203" i="20"/>
  <c r="D203" i="20"/>
  <c r="C203" i="20"/>
  <c r="E202" i="20"/>
  <c r="D202" i="20"/>
  <c r="C202" i="20"/>
  <c r="E201" i="20"/>
  <c r="D201" i="20"/>
  <c r="C201" i="20"/>
  <c r="E200" i="20"/>
  <c r="D200" i="20"/>
  <c r="C200" i="20"/>
  <c r="E199" i="20"/>
  <c r="D199" i="20"/>
  <c r="C199" i="20"/>
  <c r="E198" i="20"/>
  <c r="D198" i="20"/>
  <c r="C198" i="20"/>
  <c r="E197" i="20"/>
  <c r="D197" i="20"/>
  <c r="C197" i="20"/>
  <c r="E196" i="20"/>
  <c r="D196" i="20"/>
  <c r="C196" i="20"/>
  <c r="E195" i="20"/>
  <c r="D195" i="20"/>
  <c r="C195" i="20"/>
  <c r="E194" i="20"/>
  <c r="D194" i="20"/>
  <c r="C194" i="20"/>
  <c r="E193" i="20"/>
  <c r="D193" i="20"/>
  <c r="C193" i="20"/>
  <c r="E192" i="20"/>
  <c r="D192" i="20"/>
  <c r="C192" i="20"/>
  <c r="E191" i="20"/>
  <c r="D191" i="20"/>
  <c r="C191" i="20"/>
  <c r="E190" i="20"/>
  <c r="D190" i="20"/>
  <c r="C190" i="20"/>
  <c r="E189" i="20"/>
  <c r="D189" i="20"/>
  <c r="C189" i="20"/>
  <c r="E188" i="20"/>
  <c r="D188" i="20"/>
  <c r="C188" i="20"/>
  <c r="E187" i="20"/>
  <c r="D187" i="20"/>
  <c r="C187" i="20"/>
  <c r="E186" i="20"/>
  <c r="D186" i="20"/>
  <c r="C186" i="20"/>
  <c r="E185" i="20"/>
  <c r="D185" i="20"/>
  <c r="C185" i="20"/>
  <c r="E184" i="20"/>
  <c r="D184" i="20"/>
  <c r="C184" i="20"/>
  <c r="E183" i="20"/>
  <c r="D183" i="20"/>
  <c r="C183" i="20"/>
  <c r="E182" i="20"/>
  <c r="D182" i="20"/>
  <c r="C182" i="20"/>
  <c r="E181" i="20"/>
  <c r="D181" i="20"/>
  <c r="C181" i="20"/>
  <c r="E180" i="20"/>
  <c r="D180" i="20"/>
  <c r="C180" i="20"/>
  <c r="E179" i="20"/>
  <c r="D179" i="20"/>
  <c r="C179" i="20"/>
  <c r="E178" i="20"/>
  <c r="D178" i="20"/>
  <c r="C178" i="20"/>
  <c r="E177" i="20"/>
  <c r="D177" i="20"/>
  <c r="C177" i="20"/>
  <c r="E176" i="20"/>
  <c r="D176" i="20"/>
  <c r="C176" i="20"/>
  <c r="E175" i="20"/>
  <c r="D175" i="20"/>
  <c r="C175" i="20"/>
  <c r="E174" i="20"/>
  <c r="D174" i="20"/>
  <c r="C174" i="20"/>
  <c r="E173" i="20"/>
  <c r="D173" i="20"/>
  <c r="C173" i="20"/>
  <c r="E172" i="20"/>
  <c r="D172" i="20"/>
  <c r="C172" i="20"/>
  <c r="E171" i="20"/>
  <c r="D171" i="20"/>
  <c r="C171" i="20"/>
  <c r="E170" i="20"/>
  <c r="D170" i="20"/>
  <c r="C170" i="20"/>
  <c r="E169" i="20"/>
  <c r="D169" i="20"/>
  <c r="C169" i="20"/>
  <c r="E168" i="20"/>
  <c r="D168" i="20"/>
  <c r="C168" i="20"/>
  <c r="E167" i="20"/>
  <c r="D167" i="20"/>
  <c r="C167" i="20"/>
  <c r="E166" i="20"/>
  <c r="D166" i="20"/>
  <c r="C166" i="20"/>
  <c r="E165" i="20"/>
  <c r="D165" i="20"/>
  <c r="C165" i="20"/>
  <c r="E164" i="20"/>
  <c r="D164" i="20"/>
  <c r="C164" i="20"/>
  <c r="E163" i="20"/>
  <c r="D163" i="20"/>
  <c r="C163" i="20"/>
  <c r="E162" i="20"/>
  <c r="D162" i="20"/>
  <c r="C162" i="20"/>
  <c r="E161" i="20"/>
  <c r="D161" i="20"/>
  <c r="C161" i="20"/>
  <c r="E160" i="20"/>
  <c r="D160" i="20"/>
  <c r="C160" i="20"/>
  <c r="E159" i="20"/>
  <c r="D159" i="20"/>
  <c r="C159" i="20"/>
  <c r="E158" i="20"/>
  <c r="D158" i="20"/>
  <c r="C158" i="20"/>
  <c r="E157" i="20"/>
  <c r="D157" i="20"/>
  <c r="C157" i="20"/>
  <c r="E156" i="20"/>
  <c r="D156" i="20"/>
  <c r="C156" i="20"/>
  <c r="E155" i="20"/>
  <c r="D155" i="20"/>
  <c r="C155" i="20"/>
  <c r="E154" i="20"/>
  <c r="D154" i="20"/>
  <c r="C154" i="20"/>
  <c r="E153" i="20"/>
  <c r="D153" i="20"/>
  <c r="C153" i="20"/>
  <c r="E152" i="20"/>
  <c r="D152" i="20"/>
  <c r="C152" i="20"/>
  <c r="E151" i="20"/>
  <c r="D151" i="20"/>
  <c r="C151" i="20"/>
  <c r="E150" i="20"/>
  <c r="D150" i="20"/>
  <c r="C150" i="20"/>
  <c r="E149" i="20"/>
  <c r="D149" i="20"/>
  <c r="C149" i="20"/>
  <c r="E148" i="20"/>
  <c r="D148" i="20"/>
  <c r="C148" i="20"/>
  <c r="E147" i="20"/>
  <c r="D147" i="20"/>
  <c r="C147" i="20"/>
  <c r="E146" i="20"/>
  <c r="D146" i="20"/>
  <c r="C146" i="20"/>
  <c r="E145" i="20"/>
  <c r="D145" i="20"/>
  <c r="C145" i="20"/>
  <c r="E144" i="20"/>
  <c r="D144" i="20"/>
  <c r="C144" i="20"/>
  <c r="E143" i="20"/>
  <c r="D143" i="20"/>
  <c r="C143" i="20"/>
  <c r="E142" i="20"/>
  <c r="D142" i="20"/>
  <c r="C142" i="20"/>
  <c r="E141" i="20"/>
  <c r="D141" i="20"/>
  <c r="C141" i="20"/>
  <c r="E140" i="20"/>
  <c r="D140" i="20"/>
  <c r="C140" i="20"/>
  <c r="E139" i="20"/>
  <c r="D139" i="20"/>
  <c r="C139" i="20"/>
  <c r="E138" i="20"/>
  <c r="D138" i="20"/>
  <c r="C138" i="20"/>
  <c r="E137" i="20"/>
  <c r="D137" i="20"/>
  <c r="C137" i="20"/>
  <c r="E136" i="20"/>
  <c r="D136" i="20"/>
  <c r="C136" i="20"/>
  <c r="E135" i="20"/>
  <c r="D135" i="20"/>
  <c r="C135" i="20"/>
  <c r="E134" i="20"/>
  <c r="D134" i="20"/>
  <c r="C134" i="20"/>
  <c r="E133" i="20"/>
  <c r="D133" i="20"/>
  <c r="C133" i="20"/>
  <c r="E132" i="20"/>
  <c r="D132" i="20"/>
  <c r="C132" i="20"/>
  <c r="E131" i="20"/>
  <c r="D131" i="20"/>
  <c r="C131" i="20"/>
  <c r="E130" i="20"/>
  <c r="D130" i="20"/>
  <c r="C130" i="20"/>
  <c r="E129" i="20"/>
  <c r="D129" i="20"/>
  <c r="C129" i="20"/>
  <c r="E128" i="20"/>
  <c r="D128" i="20"/>
  <c r="C128" i="20"/>
  <c r="E127" i="20"/>
  <c r="D127" i="20"/>
  <c r="C127" i="20"/>
  <c r="E126" i="20"/>
  <c r="D126" i="20"/>
  <c r="C126" i="20"/>
  <c r="E125" i="20"/>
  <c r="D125" i="20"/>
  <c r="C125" i="20"/>
  <c r="E124" i="20"/>
  <c r="D124" i="20"/>
  <c r="C124" i="20"/>
  <c r="E123" i="20"/>
  <c r="D123" i="20"/>
  <c r="C123" i="20"/>
  <c r="E122" i="20"/>
  <c r="D122" i="20"/>
  <c r="C122" i="20"/>
  <c r="E121" i="20"/>
  <c r="D121" i="20"/>
  <c r="C121" i="20"/>
  <c r="E120" i="20"/>
  <c r="D120" i="20"/>
  <c r="C120" i="20"/>
  <c r="E119" i="20"/>
  <c r="D119" i="20"/>
  <c r="C119" i="20"/>
  <c r="E118" i="20"/>
  <c r="D118" i="20"/>
  <c r="C118" i="20"/>
  <c r="E117" i="20"/>
  <c r="D117" i="20"/>
  <c r="C117" i="20"/>
  <c r="E116" i="20"/>
  <c r="D116" i="20"/>
  <c r="C116" i="20"/>
  <c r="E115" i="20"/>
  <c r="D115" i="20"/>
  <c r="C115" i="20"/>
  <c r="E114" i="20"/>
  <c r="D114" i="20"/>
  <c r="C114" i="20"/>
  <c r="E113" i="20"/>
  <c r="D113" i="20"/>
  <c r="C113" i="20"/>
  <c r="E112" i="20"/>
  <c r="D112" i="20"/>
  <c r="C112" i="20"/>
  <c r="E111" i="20"/>
  <c r="D111" i="20"/>
  <c r="C111" i="20"/>
  <c r="E110" i="20"/>
  <c r="D110" i="20"/>
  <c r="C110" i="20"/>
  <c r="E109" i="20"/>
  <c r="D109" i="20"/>
  <c r="C109" i="20"/>
  <c r="E108" i="20"/>
  <c r="D108" i="20"/>
  <c r="C108" i="20"/>
  <c r="E107" i="20"/>
  <c r="D107" i="20"/>
  <c r="C107" i="20"/>
  <c r="E106" i="20"/>
  <c r="D106" i="20"/>
  <c r="C106" i="20"/>
  <c r="E105" i="20"/>
  <c r="D105" i="20"/>
  <c r="C105" i="20"/>
  <c r="E104" i="20"/>
  <c r="D104" i="20"/>
  <c r="C104" i="20"/>
  <c r="E103" i="20"/>
  <c r="D103" i="20"/>
  <c r="C103" i="20"/>
  <c r="E102" i="20"/>
  <c r="D102" i="20"/>
  <c r="C102" i="20"/>
  <c r="E101" i="20"/>
  <c r="D101" i="20"/>
  <c r="C101" i="20"/>
  <c r="E100" i="20"/>
  <c r="D100" i="20"/>
  <c r="C100" i="20"/>
  <c r="E99" i="20"/>
  <c r="D99" i="20"/>
  <c r="C99" i="20"/>
  <c r="E98" i="20"/>
  <c r="D98" i="20"/>
  <c r="C98" i="20"/>
  <c r="E97" i="20"/>
  <c r="D97" i="20"/>
  <c r="C97" i="20"/>
  <c r="E96" i="20"/>
  <c r="D96" i="20"/>
  <c r="C96" i="20"/>
  <c r="E95" i="20"/>
  <c r="D95" i="20"/>
  <c r="C95" i="20"/>
  <c r="E94" i="20"/>
  <c r="D94" i="20"/>
  <c r="C94" i="20"/>
  <c r="E93" i="20"/>
  <c r="D93" i="20"/>
  <c r="C93" i="20"/>
  <c r="E92" i="20"/>
  <c r="D92" i="20"/>
  <c r="C92" i="20"/>
  <c r="E91" i="20"/>
  <c r="D91" i="20"/>
  <c r="C91" i="20"/>
  <c r="E90" i="20"/>
  <c r="D90" i="20"/>
  <c r="C90" i="20"/>
  <c r="E89" i="20"/>
  <c r="D89" i="20"/>
  <c r="C89" i="20"/>
  <c r="E88" i="20"/>
  <c r="D88" i="20"/>
  <c r="C88" i="20"/>
  <c r="E87" i="20"/>
  <c r="D87" i="20"/>
  <c r="C87" i="20"/>
  <c r="E86" i="20"/>
  <c r="D86" i="20"/>
  <c r="C86" i="20"/>
  <c r="E85" i="20"/>
  <c r="D85" i="20"/>
  <c r="C85" i="20"/>
  <c r="E84" i="20"/>
  <c r="D84" i="20"/>
  <c r="C84" i="20"/>
  <c r="E83" i="20"/>
  <c r="D83" i="20"/>
  <c r="C83" i="20"/>
  <c r="E82" i="20"/>
  <c r="D82" i="20"/>
  <c r="C82" i="20"/>
  <c r="E81" i="20"/>
  <c r="D81" i="20"/>
  <c r="C81" i="20"/>
  <c r="E80" i="20"/>
  <c r="D80" i="20"/>
  <c r="C80" i="20"/>
  <c r="E79" i="20"/>
  <c r="D79" i="20"/>
  <c r="C79" i="20"/>
  <c r="E78" i="20"/>
  <c r="D78" i="20"/>
  <c r="C78" i="20"/>
  <c r="E77" i="20"/>
  <c r="D77" i="20"/>
  <c r="C77" i="20"/>
  <c r="E76" i="20"/>
  <c r="D76" i="20"/>
  <c r="C76" i="20"/>
  <c r="E75" i="20"/>
  <c r="D75" i="20"/>
  <c r="C75" i="20"/>
  <c r="E74" i="20"/>
  <c r="D74" i="20"/>
  <c r="C74" i="20"/>
  <c r="E73" i="20"/>
  <c r="D73" i="20"/>
  <c r="C73" i="20"/>
  <c r="E72" i="20"/>
  <c r="D72" i="20"/>
  <c r="C72" i="20"/>
  <c r="E71" i="20"/>
  <c r="D71" i="20"/>
  <c r="C71" i="20"/>
  <c r="E70" i="20"/>
  <c r="D70" i="20"/>
  <c r="C70" i="20"/>
  <c r="E69" i="20"/>
  <c r="D69" i="20"/>
  <c r="C69" i="20"/>
  <c r="E68" i="20"/>
  <c r="D68" i="20"/>
  <c r="C68" i="20"/>
  <c r="E67" i="20"/>
  <c r="D67" i="20"/>
  <c r="C67" i="20"/>
  <c r="E66" i="20"/>
  <c r="D66" i="20"/>
  <c r="C66" i="20"/>
  <c r="E65" i="20"/>
  <c r="D65" i="20"/>
  <c r="C65" i="20"/>
  <c r="E64" i="20"/>
  <c r="D64" i="20"/>
  <c r="C64" i="20"/>
  <c r="E63" i="20"/>
  <c r="D63" i="20"/>
  <c r="C63" i="20"/>
  <c r="E62" i="20"/>
  <c r="D62" i="20"/>
  <c r="C62" i="20"/>
  <c r="E61" i="20"/>
  <c r="D61" i="20"/>
  <c r="C61" i="20"/>
  <c r="E60" i="20"/>
  <c r="D60" i="20"/>
  <c r="C60" i="20"/>
  <c r="E59" i="20"/>
  <c r="D59" i="20"/>
  <c r="C59" i="20"/>
  <c r="E58" i="20"/>
  <c r="D58" i="20"/>
  <c r="C58" i="20"/>
  <c r="E57" i="20"/>
  <c r="D57" i="20"/>
  <c r="C57" i="20"/>
  <c r="E56" i="20"/>
  <c r="D56" i="20"/>
  <c r="C56" i="20"/>
  <c r="E55" i="20"/>
  <c r="D55" i="20"/>
  <c r="C55" i="20"/>
  <c r="E54" i="20"/>
  <c r="D54" i="20"/>
  <c r="C54" i="20"/>
  <c r="E53" i="20"/>
  <c r="D53" i="20"/>
  <c r="C53" i="20"/>
  <c r="E52" i="20"/>
  <c r="D52" i="20"/>
  <c r="C52" i="20"/>
  <c r="E51" i="20"/>
  <c r="D51" i="20"/>
  <c r="C51" i="20"/>
  <c r="E50" i="20"/>
  <c r="D50" i="20"/>
  <c r="C50" i="20"/>
  <c r="E49" i="20"/>
  <c r="D49" i="20"/>
  <c r="C49" i="20"/>
  <c r="E48" i="20"/>
  <c r="D48" i="20"/>
  <c r="C48" i="20"/>
  <c r="E47" i="20"/>
  <c r="D47" i="20"/>
  <c r="C47" i="20"/>
  <c r="E46" i="20"/>
  <c r="D46" i="20"/>
  <c r="C46" i="20"/>
  <c r="E45" i="20"/>
  <c r="D45" i="20"/>
  <c r="C45" i="20"/>
  <c r="E44" i="20"/>
  <c r="D44" i="20"/>
  <c r="C44" i="20"/>
  <c r="E43" i="20"/>
  <c r="D43" i="20"/>
  <c r="C43" i="20"/>
  <c r="E42" i="20"/>
  <c r="D42" i="20"/>
  <c r="C42" i="20"/>
  <c r="E41" i="20"/>
  <c r="D41" i="20"/>
  <c r="C41" i="20"/>
  <c r="E40" i="20"/>
  <c r="D40" i="20"/>
  <c r="C40" i="20"/>
  <c r="E39" i="20"/>
  <c r="D39" i="20"/>
  <c r="C39" i="20"/>
  <c r="E38" i="20"/>
  <c r="D38" i="20"/>
  <c r="C38" i="20"/>
  <c r="E37" i="20"/>
  <c r="D37" i="20"/>
  <c r="C37" i="20"/>
  <c r="E36" i="20"/>
  <c r="D36" i="20"/>
  <c r="C36" i="20"/>
  <c r="E35" i="20"/>
  <c r="D35" i="20"/>
  <c r="C35" i="20"/>
  <c r="E34" i="20"/>
  <c r="D34" i="20"/>
  <c r="C34" i="20"/>
  <c r="E33" i="20"/>
  <c r="D33" i="20"/>
  <c r="C33" i="20"/>
  <c r="E32" i="20"/>
  <c r="D32" i="20"/>
  <c r="C32" i="20"/>
  <c r="E31" i="20"/>
  <c r="D31" i="20"/>
  <c r="C31" i="20"/>
  <c r="E30" i="20"/>
  <c r="D30" i="20"/>
  <c r="C30" i="20"/>
  <c r="E29" i="20"/>
  <c r="D29" i="20"/>
  <c r="C29" i="20"/>
  <c r="E28" i="20"/>
  <c r="D28" i="20"/>
  <c r="C28" i="20"/>
  <c r="E27" i="20"/>
  <c r="D27" i="20"/>
  <c r="C27" i="20"/>
  <c r="E26" i="20"/>
  <c r="D26" i="20"/>
  <c r="C26" i="20"/>
  <c r="E25" i="20"/>
  <c r="D25" i="20"/>
  <c r="C25" i="20"/>
  <c r="E24" i="20"/>
  <c r="D24" i="20"/>
  <c r="C24" i="20"/>
  <c r="E23" i="20"/>
  <c r="D23" i="20"/>
  <c r="C23" i="20"/>
  <c r="E22" i="20"/>
  <c r="D22" i="20"/>
  <c r="C22" i="20"/>
  <c r="E21" i="20"/>
  <c r="D21" i="20"/>
  <c r="C21" i="20"/>
  <c r="E20" i="20"/>
  <c r="D20" i="20"/>
  <c r="C20" i="20"/>
  <c r="E19" i="20"/>
  <c r="D19" i="20"/>
  <c r="C19" i="20"/>
  <c r="E18" i="20"/>
  <c r="D18" i="20"/>
  <c r="C18" i="20"/>
  <c r="E17" i="20"/>
  <c r="D17" i="20"/>
  <c r="C17" i="20"/>
  <c r="E16" i="20"/>
  <c r="D16" i="20"/>
  <c r="C16" i="20"/>
  <c r="E15" i="20"/>
  <c r="D15" i="20"/>
  <c r="C15" i="20"/>
  <c r="E14" i="20"/>
  <c r="D14" i="20"/>
  <c r="C14" i="20"/>
  <c r="E13" i="20"/>
  <c r="D13" i="20"/>
  <c r="C13" i="20"/>
  <c r="E12" i="20"/>
  <c r="D12" i="20"/>
  <c r="C12" i="20"/>
  <c r="E11" i="20"/>
  <c r="D11" i="20"/>
  <c r="C11" i="20"/>
  <c r="E10" i="20"/>
  <c r="D10" i="20"/>
  <c r="C10" i="20"/>
  <c r="E9" i="20"/>
  <c r="D9" i="20"/>
  <c r="C9" i="20"/>
  <c r="E8" i="20"/>
  <c r="D8" i="20"/>
  <c r="C8" i="20"/>
  <c r="E7" i="20"/>
  <c r="D7" i="20"/>
  <c r="C7" i="20"/>
  <c r="E6" i="20"/>
  <c r="D6" i="20"/>
  <c r="C6" i="20"/>
  <c r="E5" i="20"/>
  <c r="D5" i="20"/>
  <c r="C5" i="20"/>
  <c r="E4" i="20"/>
  <c r="D4" i="20"/>
  <c r="C4" i="20"/>
  <c r="C3" i="20"/>
  <c r="P3" i="20" s="1"/>
  <c r="P207" i="20" l="1"/>
  <c r="P186" i="20"/>
  <c r="P190" i="20"/>
  <c r="P194" i="20"/>
  <c r="P198" i="20"/>
  <c r="P202" i="20"/>
  <c r="P206" i="20"/>
  <c r="P161" i="20"/>
  <c r="P165" i="20"/>
  <c r="P169" i="20"/>
  <c r="P173" i="20"/>
  <c r="P177" i="20"/>
  <c r="P181" i="20"/>
  <c r="P185" i="20"/>
  <c r="P189" i="20"/>
  <c r="P197" i="20"/>
  <c r="P201" i="20"/>
  <c r="P205" i="20"/>
  <c r="P4" i="20"/>
  <c r="P20" i="20"/>
  <c r="P28" i="20"/>
  <c r="P36" i="20"/>
  <c r="P44" i="20"/>
  <c r="P48" i="20"/>
  <c r="P52" i="20"/>
  <c r="P56" i="20"/>
  <c r="P64" i="20"/>
  <c r="P68" i="20"/>
  <c r="P72" i="20"/>
  <c r="P76" i="20"/>
  <c r="P84" i="20"/>
  <c r="P88" i="20"/>
  <c r="P104" i="20"/>
  <c r="P112" i="20"/>
  <c r="P116" i="20"/>
  <c r="P120" i="20"/>
  <c r="P124" i="20"/>
  <c r="P128" i="20"/>
  <c r="P8" i="20"/>
  <c r="P12" i="20"/>
  <c r="P16" i="20"/>
  <c r="P24" i="20"/>
  <c r="P32" i="20"/>
  <c r="P40" i="20"/>
  <c r="P60" i="20"/>
  <c r="P80" i="20"/>
  <c r="P92" i="20"/>
  <c r="P96" i="20"/>
  <c r="P100" i="20"/>
  <c r="P108" i="20"/>
  <c r="P195" i="20"/>
  <c r="P199" i="20"/>
  <c r="P203" i="20"/>
  <c r="P5" i="20"/>
  <c r="P9" i="20"/>
  <c r="P13" i="20"/>
  <c r="P17" i="20"/>
  <c r="P21" i="20"/>
  <c r="P25" i="20"/>
  <c r="P29" i="20"/>
  <c r="P33" i="20"/>
  <c r="P37" i="20"/>
  <c r="P41" i="20"/>
  <c r="P45" i="20"/>
  <c r="P49" i="20"/>
  <c r="P53" i="20"/>
  <c r="P57" i="20"/>
  <c r="P61" i="20"/>
  <c r="P65" i="20"/>
  <c r="P69" i="20"/>
  <c r="P73" i="20"/>
  <c r="P77" i="20"/>
  <c r="P81" i="20"/>
  <c r="P85" i="20"/>
  <c r="P89" i="20"/>
  <c r="P93" i="20"/>
  <c r="P97" i="20"/>
  <c r="P101" i="20"/>
  <c r="P105" i="20"/>
  <c r="P109" i="20"/>
  <c r="P113" i="20"/>
  <c r="P117" i="20"/>
  <c r="P121" i="20"/>
  <c r="P125" i="20"/>
  <c r="P129" i="20"/>
  <c r="P133" i="20"/>
  <c r="P137" i="20"/>
  <c r="P141" i="20"/>
  <c r="P145" i="20"/>
  <c r="P149" i="20"/>
  <c r="P153" i="20"/>
  <c r="P157" i="20"/>
  <c r="P132" i="20"/>
  <c r="P136" i="20"/>
  <c r="P140" i="20"/>
  <c r="P144" i="20"/>
  <c r="P148" i="20"/>
  <c r="P152" i="20"/>
  <c r="P156" i="20"/>
  <c r="P160" i="20"/>
  <c r="P164" i="20"/>
  <c r="P168" i="20"/>
  <c r="P172" i="20"/>
  <c r="P176" i="20"/>
  <c r="P180" i="20"/>
  <c r="P184" i="20"/>
  <c r="P188" i="20"/>
  <c r="P192" i="20"/>
  <c r="P196" i="20"/>
  <c r="P200" i="20"/>
  <c r="P204" i="20"/>
  <c r="P7" i="20"/>
  <c r="P11" i="20"/>
  <c r="P15" i="20"/>
  <c r="P19" i="20"/>
  <c r="P23" i="20"/>
  <c r="P27" i="20"/>
  <c r="P31" i="20"/>
  <c r="P35" i="20"/>
  <c r="P39" i="20"/>
  <c r="P43" i="20"/>
  <c r="P47" i="20"/>
  <c r="P51" i="20"/>
  <c r="P55" i="20"/>
  <c r="P59" i="20"/>
  <c r="P63" i="20"/>
  <c r="P67" i="20"/>
  <c r="P71" i="20"/>
  <c r="P75" i="20"/>
  <c r="P79" i="20"/>
  <c r="P83" i="20"/>
  <c r="P87" i="20"/>
  <c r="P91" i="20"/>
  <c r="P95" i="20"/>
  <c r="P99" i="20"/>
  <c r="P103" i="20"/>
  <c r="P107" i="20"/>
  <c r="P111" i="20"/>
  <c r="P115" i="20"/>
  <c r="P119" i="20"/>
  <c r="P123" i="20"/>
  <c r="P127" i="20"/>
  <c r="P131" i="20"/>
  <c r="P135" i="20"/>
  <c r="P139" i="20"/>
  <c r="P143" i="20"/>
  <c r="P147" i="20"/>
  <c r="P151" i="20"/>
  <c r="P155" i="20"/>
  <c r="P159" i="20"/>
  <c r="P163" i="20"/>
  <c r="P167" i="20"/>
  <c r="P171" i="20"/>
  <c r="P175" i="20"/>
  <c r="P179" i="20"/>
  <c r="P183" i="20"/>
  <c r="P187" i="20"/>
  <c r="P191" i="20"/>
  <c r="P6" i="20"/>
  <c r="P10" i="20"/>
  <c r="P14" i="20"/>
  <c r="P18" i="20"/>
  <c r="P22" i="20"/>
  <c r="P26" i="20"/>
  <c r="P30" i="20"/>
  <c r="P34" i="20"/>
  <c r="P38" i="20"/>
  <c r="P42" i="20"/>
  <c r="P46" i="20"/>
  <c r="P50" i="20"/>
  <c r="P54" i="20"/>
  <c r="P58" i="20"/>
  <c r="P62" i="20"/>
  <c r="P66" i="20"/>
  <c r="P70" i="20"/>
  <c r="P74" i="20"/>
  <c r="P78" i="20"/>
  <c r="P82" i="20"/>
  <c r="P86" i="20"/>
  <c r="P90" i="20"/>
  <c r="P94" i="20"/>
  <c r="P98" i="20"/>
  <c r="P102" i="20"/>
  <c r="P106" i="20"/>
  <c r="P110" i="20"/>
  <c r="P114" i="20"/>
  <c r="P118" i="20"/>
  <c r="P122" i="20"/>
  <c r="P126" i="20"/>
  <c r="P130" i="20"/>
  <c r="P134" i="20"/>
  <c r="P138" i="20"/>
  <c r="P142" i="20"/>
  <c r="P146" i="20"/>
  <c r="P150" i="20"/>
  <c r="P154" i="20"/>
  <c r="P158" i="20"/>
  <c r="P162" i="20"/>
  <c r="P166" i="20"/>
  <c r="P170" i="20"/>
  <c r="P174" i="20"/>
  <c r="P178" i="20"/>
  <c r="P182" i="20"/>
  <c r="P193" i="20"/>
  <c r="S165" i="20"/>
  <c r="W165" i="20" s="1"/>
  <c r="S177" i="20"/>
  <c r="W177" i="20" s="1"/>
  <c r="S163" i="20"/>
  <c r="W163" i="20" s="1"/>
  <c r="S207" i="20"/>
  <c r="W207" i="20" s="1"/>
  <c r="S5" i="20"/>
  <c r="W5" i="20" s="1"/>
  <c r="S6" i="20" l="1"/>
  <c r="W6" i="20" s="1"/>
  <c r="S7" i="20"/>
  <c r="W7" i="20" s="1"/>
  <c r="S3" i="20"/>
  <c r="W3" i="20" s="1"/>
  <c r="S4" i="20"/>
  <c r="W4" i="20" s="1"/>
  <c r="S206" i="20" l="1"/>
  <c r="W206" i="20" s="1"/>
  <c r="S205" i="20"/>
  <c r="W205" i="20" s="1"/>
  <c r="S204" i="20"/>
  <c r="W204" i="20" s="1"/>
  <c r="S203" i="20"/>
  <c r="W203" i="20" s="1"/>
  <c r="S202" i="20"/>
  <c r="W202" i="20" s="1"/>
  <c r="S201" i="20"/>
  <c r="W201" i="20" s="1"/>
  <c r="S200" i="20"/>
  <c r="W200" i="20" s="1"/>
  <c r="S199" i="20"/>
  <c r="W199" i="20" s="1"/>
  <c r="S198" i="20"/>
  <c r="W198" i="20" s="1"/>
  <c r="S197" i="20"/>
  <c r="W197" i="20" s="1"/>
  <c r="S196" i="20"/>
  <c r="W196" i="20" s="1"/>
  <c r="S195" i="20"/>
  <c r="W195" i="20" s="1"/>
  <c r="S194" i="20"/>
  <c r="W194" i="20" s="1"/>
  <c r="S193" i="20"/>
  <c r="W193" i="20" s="1"/>
  <c r="S192" i="20"/>
  <c r="W192" i="20" s="1"/>
  <c r="S191" i="20"/>
  <c r="W191" i="20" s="1"/>
  <c r="S190" i="20"/>
  <c r="W190" i="20" s="1"/>
  <c r="S189" i="20"/>
  <c r="W189" i="20" s="1"/>
  <c r="S188" i="20"/>
  <c r="W188" i="20" s="1"/>
  <c r="S187" i="20"/>
  <c r="W187" i="20" s="1"/>
  <c r="S186" i="20"/>
  <c r="W186" i="20" s="1"/>
  <c r="S185" i="20"/>
  <c r="S184" i="20"/>
  <c r="W184" i="20" s="1"/>
  <c r="S183" i="20"/>
  <c r="W183" i="20" s="1"/>
  <c r="S182" i="20"/>
  <c r="W182" i="20" s="1"/>
  <c r="S181" i="20"/>
  <c r="W181" i="20" s="1"/>
  <c r="S180" i="20"/>
  <c r="W180" i="20" s="1"/>
  <c r="S179" i="20"/>
  <c r="W179" i="20" s="1"/>
  <c r="S178" i="20"/>
  <c r="W178" i="20" s="1"/>
  <c r="S176" i="20"/>
  <c r="W176" i="20" s="1"/>
  <c r="S175" i="20"/>
  <c r="W175" i="20" s="1"/>
  <c r="S174" i="20"/>
  <c r="W174" i="20" s="1"/>
  <c r="S173" i="20"/>
  <c r="W173" i="20" s="1"/>
  <c r="S172" i="20"/>
  <c r="W172" i="20" s="1"/>
  <c r="S171" i="20"/>
  <c r="W171" i="20" s="1"/>
  <c r="S170" i="20"/>
  <c r="W170" i="20" s="1"/>
  <c r="S169" i="20"/>
  <c r="W169" i="20" s="1"/>
  <c r="S168" i="20"/>
  <c r="W168" i="20" s="1"/>
  <c r="S167" i="20"/>
  <c r="W167" i="20" s="1"/>
  <c r="S166" i="20"/>
  <c r="W166" i="20" s="1"/>
  <c r="S164" i="20"/>
  <c r="W164" i="20" s="1"/>
  <c r="S162" i="20"/>
  <c r="W162" i="20" s="1"/>
  <c r="S161" i="20"/>
  <c r="W161" i="20" s="1"/>
  <c r="S160" i="20"/>
  <c r="W160" i="20" s="1"/>
  <c r="S159" i="20"/>
  <c r="W159" i="20" s="1"/>
  <c r="S158" i="20"/>
  <c r="W158" i="20" s="1"/>
  <c r="S157" i="20"/>
  <c r="W157" i="20" s="1"/>
  <c r="S156" i="20"/>
  <c r="W156" i="20" s="1"/>
  <c r="S155" i="20"/>
  <c r="W155" i="20" s="1"/>
  <c r="S154" i="20"/>
  <c r="W154" i="20" s="1"/>
  <c r="S153" i="20"/>
  <c r="W153" i="20" s="1"/>
  <c r="S152" i="20"/>
  <c r="W152" i="20" s="1"/>
  <c r="S151" i="20"/>
  <c r="W151" i="20" s="1"/>
  <c r="S150" i="20"/>
  <c r="W150" i="20" s="1"/>
  <c r="S149" i="20"/>
  <c r="W149" i="20" s="1"/>
  <c r="S148" i="20"/>
  <c r="W148" i="20" s="1"/>
  <c r="S147" i="20"/>
  <c r="W147" i="20" s="1"/>
  <c r="S146" i="20"/>
  <c r="W146" i="20" s="1"/>
  <c r="S145" i="20"/>
  <c r="W145" i="20" s="1"/>
  <c r="S144" i="20"/>
  <c r="W144" i="20" s="1"/>
  <c r="S143" i="20"/>
  <c r="W143" i="20" s="1"/>
  <c r="S142" i="20"/>
  <c r="W142" i="20" s="1"/>
  <c r="S141" i="20"/>
  <c r="W141" i="20" s="1"/>
  <c r="S140" i="20"/>
  <c r="W140" i="20" s="1"/>
  <c r="S139" i="20"/>
  <c r="W139" i="20" s="1"/>
  <c r="S138" i="20"/>
  <c r="W138" i="20" s="1"/>
  <c r="S137" i="20"/>
  <c r="W137" i="20" s="1"/>
  <c r="S136" i="20"/>
  <c r="W136" i="20" s="1"/>
  <c r="S135" i="20"/>
  <c r="S134" i="20"/>
  <c r="W134" i="20" s="1"/>
  <c r="S133" i="20"/>
  <c r="W133" i="20" s="1"/>
  <c r="S132" i="20"/>
  <c r="W132" i="20" s="1"/>
  <c r="S131" i="20"/>
  <c r="W131" i="20" s="1"/>
  <c r="S130" i="20"/>
  <c r="W130" i="20" s="1"/>
  <c r="S129" i="20"/>
  <c r="W129" i="20" s="1"/>
  <c r="S128" i="20"/>
  <c r="W128" i="20" s="1"/>
  <c r="S127" i="20"/>
  <c r="W127" i="20" s="1"/>
  <c r="S126" i="20"/>
  <c r="W126" i="20" s="1"/>
  <c r="S125" i="20"/>
  <c r="W125" i="20" s="1"/>
  <c r="S124" i="20"/>
  <c r="W124" i="20" s="1"/>
  <c r="S123" i="20"/>
  <c r="W123" i="20" s="1"/>
  <c r="S122" i="20"/>
  <c r="W122" i="20" s="1"/>
  <c r="S121" i="20"/>
  <c r="W121" i="20" s="1"/>
  <c r="S120" i="20"/>
  <c r="W120" i="20" s="1"/>
  <c r="S119" i="20"/>
  <c r="S118" i="20"/>
  <c r="S117" i="20"/>
  <c r="W117" i="20" s="1"/>
  <c r="S116" i="20"/>
  <c r="W116" i="20" s="1"/>
  <c r="S115" i="20"/>
  <c r="W115" i="20" s="1"/>
  <c r="S114" i="20"/>
  <c r="W114" i="20" s="1"/>
  <c r="S113" i="20"/>
  <c r="W113" i="20" s="1"/>
  <c r="S112" i="20"/>
  <c r="W112" i="20" s="1"/>
  <c r="S111" i="20"/>
  <c r="W111" i="20" s="1"/>
  <c r="S110" i="20"/>
  <c r="W110" i="20" s="1"/>
  <c r="S109" i="20"/>
  <c r="W109" i="20" s="1"/>
  <c r="S108" i="20"/>
  <c r="W108" i="20" s="1"/>
  <c r="S107" i="20"/>
  <c r="W107" i="20" s="1"/>
  <c r="S106" i="20"/>
  <c r="W106" i="20" s="1"/>
  <c r="S105" i="20"/>
  <c r="W105" i="20" s="1"/>
  <c r="S104" i="20"/>
  <c r="W104" i="20" s="1"/>
  <c r="S103" i="20"/>
  <c r="W103" i="20" s="1"/>
  <c r="S102" i="20"/>
  <c r="W102" i="20" s="1"/>
  <c r="S101" i="20"/>
  <c r="W101" i="20" s="1"/>
  <c r="S100" i="20"/>
  <c r="W100" i="20" s="1"/>
  <c r="S99" i="20"/>
  <c r="W99" i="20" s="1"/>
  <c r="S98" i="20"/>
  <c r="W98" i="20" s="1"/>
  <c r="S97" i="20"/>
  <c r="W97" i="20" s="1"/>
  <c r="S96" i="20"/>
  <c r="W96" i="20" s="1"/>
  <c r="S95" i="20"/>
  <c r="W95" i="20" s="1"/>
  <c r="S94" i="20"/>
  <c r="W94" i="20" s="1"/>
  <c r="S93" i="20"/>
  <c r="W93" i="20" s="1"/>
  <c r="S92" i="20"/>
  <c r="W92" i="20" s="1"/>
  <c r="S91" i="20"/>
  <c r="S90" i="20"/>
  <c r="W90" i="20" s="1"/>
  <c r="S89" i="20"/>
  <c r="W89" i="20" s="1"/>
  <c r="S88" i="20"/>
  <c r="W88" i="20" s="1"/>
  <c r="S87" i="20"/>
  <c r="S86" i="20"/>
  <c r="W86" i="20" s="1"/>
  <c r="S85" i="20"/>
  <c r="W85" i="20" s="1"/>
  <c r="S84" i="20"/>
  <c r="W84" i="20" s="1"/>
  <c r="S83" i="20"/>
  <c r="W83" i="20" s="1"/>
  <c r="S82" i="20"/>
  <c r="S81" i="20"/>
  <c r="W81" i="20" s="1"/>
  <c r="S80" i="20"/>
  <c r="W80" i="20" s="1"/>
  <c r="S79" i="20"/>
  <c r="W79" i="20" s="1"/>
  <c r="S78" i="20"/>
  <c r="W78" i="20" s="1"/>
  <c r="S77" i="20"/>
  <c r="W77" i="20" s="1"/>
  <c r="S76" i="20"/>
  <c r="W76" i="20" s="1"/>
  <c r="S75" i="20"/>
  <c r="W75" i="20" s="1"/>
  <c r="S74" i="20"/>
  <c r="W74" i="20" s="1"/>
  <c r="S73" i="20"/>
  <c r="W73" i="20" s="1"/>
  <c r="S72" i="20"/>
  <c r="S71" i="20"/>
  <c r="W71" i="20" s="1"/>
  <c r="S70" i="20"/>
  <c r="S69" i="20"/>
  <c r="W69" i="20" s="1"/>
  <c r="S68" i="20"/>
  <c r="W68" i="20" s="1"/>
  <c r="S67" i="20"/>
  <c r="W67" i="20" s="1"/>
  <c r="S66" i="20"/>
  <c r="W66" i="20" s="1"/>
  <c r="S65" i="20"/>
  <c r="W65" i="20" s="1"/>
  <c r="S64" i="20"/>
  <c r="W64" i="20" s="1"/>
  <c r="S63" i="20"/>
  <c r="W63" i="20" s="1"/>
  <c r="S62" i="20"/>
  <c r="W62" i="20" s="1"/>
  <c r="S61" i="20"/>
  <c r="W61" i="20" s="1"/>
  <c r="S60" i="20"/>
  <c r="W60" i="20" s="1"/>
  <c r="S59" i="20"/>
  <c r="W59" i="20" s="1"/>
  <c r="S58" i="20"/>
  <c r="W58" i="20" s="1"/>
  <c r="S57" i="20"/>
  <c r="W57" i="20" s="1"/>
  <c r="S56" i="20"/>
  <c r="W56" i="20" s="1"/>
  <c r="S55" i="20"/>
  <c r="W55" i="20" s="1"/>
  <c r="S54" i="20"/>
  <c r="W54" i="20" s="1"/>
  <c r="S53" i="20"/>
  <c r="W53" i="20" s="1"/>
  <c r="S52" i="20"/>
  <c r="W52" i="20" s="1"/>
  <c r="S51" i="20"/>
  <c r="W51" i="20" s="1"/>
  <c r="S50" i="20"/>
  <c r="W50" i="20" s="1"/>
  <c r="S49" i="20"/>
  <c r="W49" i="20" s="1"/>
  <c r="S48" i="20"/>
  <c r="W48" i="20" s="1"/>
  <c r="S47" i="20"/>
  <c r="W47" i="20" s="1"/>
  <c r="S46" i="20"/>
  <c r="W46" i="20" s="1"/>
  <c r="S45" i="20"/>
  <c r="W45" i="20" s="1"/>
  <c r="S44" i="20"/>
  <c r="W44" i="20" s="1"/>
  <c r="S43" i="20"/>
  <c r="W43" i="20" s="1"/>
  <c r="S42" i="20"/>
  <c r="W42" i="20" s="1"/>
  <c r="S41" i="20"/>
  <c r="W41" i="20" s="1"/>
  <c r="S40" i="20"/>
  <c r="W40" i="20" s="1"/>
  <c r="S39" i="20"/>
  <c r="S38" i="20"/>
  <c r="W38" i="20" s="1"/>
  <c r="S37" i="20"/>
  <c r="W37" i="20" s="1"/>
  <c r="S36" i="20"/>
  <c r="W36" i="20" s="1"/>
  <c r="S35" i="20"/>
  <c r="W35" i="20" s="1"/>
  <c r="S34" i="20"/>
  <c r="W34" i="20" s="1"/>
  <c r="S33" i="20"/>
  <c r="W33" i="20" s="1"/>
  <c r="S32" i="20"/>
  <c r="W32" i="20" s="1"/>
  <c r="S31" i="20"/>
  <c r="W31" i="20" s="1"/>
  <c r="S30" i="20"/>
  <c r="W30" i="20" s="1"/>
  <c r="S29" i="20"/>
  <c r="W29" i="20" s="1"/>
  <c r="S28" i="20"/>
  <c r="W28" i="20" s="1"/>
  <c r="S27" i="20"/>
  <c r="W27" i="20" s="1"/>
  <c r="S26" i="20"/>
  <c r="W26" i="20" s="1"/>
  <c r="S25" i="20"/>
  <c r="W25" i="20" s="1"/>
  <c r="S24" i="20"/>
  <c r="W24" i="20" s="1"/>
  <c r="S23" i="20"/>
  <c r="W23" i="20" s="1"/>
  <c r="S22" i="20"/>
  <c r="W22" i="20" s="1"/>
  <c r="S21" i="20"/>
  <c r="W21" i="20" s="1"/>
  <c r="S20" i="20"/>
  <c r="W20" i="20" s="1"/>
  <c r="S19" i="20"/>
  <c r="W19" i="20" s="1"/>
  <c r="S18" i="20"/>
  <c r="W18" i="20" s="1"/>
  <c r="S17" i="20"/>
  <c r="W17" i="20" s="1"/>
  <c r="S16" i="20"/>
  <c r="W16" i="20" s="1"/>
  <c r="S15" i="20"/>
  <c r="W15" i="20" s="1"/>
  <c r="S14" i="20"/>
  <c r="W14" i="20" s="1"/>
  <c r="S13" i="20"/>
  <c r="W13" i="20" s="1"/>
  <c r="S12" i="20"/>
  <c r="W12" i="20" s="1"/>
  <c r="S11" i="20"/>
  <c r="W11" i="20" s="1"/>
  <c r="S10" i="20"/>
  <c r="W10" i="20" s="1"/>
  <c r="S9" i="20"/>
  <c r="W9" i="20" s="1"/>
  <c r="S8" i="20"/>
  <c r="W8" i="20" s="1"/>
  <c r="Q72" i="20" l="1"/>
  <c r="V72" i="20" s="1"/>
  <c r="W72" i="20"/>
  <c r="Q70" i="20"/>
  <c r="V70" i="20" s="1"/>
  <c r="W70" i="20"/>
  <c r="Q82" i="20"/>
  <c r="V82" i="20" s="1"/>
  <c r="W82" i="20"/>
  <c r="Q118" i="20"/>
  <c r="V118" i="20" s="1"/>
  <c r="W118" i="20"/>
  <c r="Q185" i="20"/>
  <c r="V185" i="20" s="1"/>
  <c r="W185" i="20"/>
  <c r="Q39" i="20"/>
  <c r="V39" i="20" s="1"/>
  <c r="W39" i="20"/>
  <c r="Q87" i="20"/>
  <c r="V87" i="20" s="1"/>
  <c r="W87" i="20"/>
  <c r="Q91" i="20"/>
  <c r="V91" i="20" s="1"/>
  <c r="W91" i="20"/>
  <c r="Q119" i="20"/>
  <c r="V119" i="20" s="1"/>
  <c r="W119" i="20"/>
  <c r="Q135" i="20"/>
  <c r="V135" i="20" s="1"/>
  <c r="W135" i="20"/>
  <c r="O3" i="20"/>
  <c r="Q3" i="20" s="1"/>
  <c r="V3" i="20" s="1"/>
  <c r="O207" i="20"/>
  <c r="Q207" i="20" s="1"/>
  <c r="V207" i="20" s="1"/>
  <c r="O206" i="20"/>
  <c r="Q206" i="20" s="1"/>
  <c r="V206" i="20" s="1"/>
  <c r="O205" i="20"/>
  <c r="Q205" i="20" s="1"/>
  <c r="V205" i="20" s="1"/>
  <c r="O204" i="20"/>
  <c r="Q204" i="20" s="1"/>
  <c r="V204" i="20" s="1"/>
  <c r="O203" i="20"/>
  <c r="Q203" i="20" s="1"/>
  <c r="V203" i="20" s="1"/>
  <c r="O202" i="20"/>
  <c r="Q202" i="20" s="1"/>
  <c r="V202" i="20" s="1"/>
  <c r="O201" i="20"/>
  <c r="Q201" i="20" s="1"/>
  <c r="V201" i="20" s="1"/>
  <c r="O200" i="20"/>
  <c r="Q200" i="20" s="1"/>
  <c r="V200" i="20" s="1"/>
  <c r="O199" i="20"/>
  <c r="Q199" i="20" s="1"/>
  <c r="V199" i="20" s="1"/>
  <c r="O198" i="20"/>
  <c r="Q198" i="20" s="1"/>
  <c r="V198" i="20" s="1"/>
  <c r="O197" i="20"/>
  <c r="Q197" i="20" s="1"/>
  <c r="V197" i="20" s="1"/>
  <c r="O196" i="20"/>
  <c r="Q196" i="20" s="1"/>
  <c r="V196" i="20" s="1"/>
  <c r="O195" i="20"/>
  <c r="Q195" i="20" s="1"/>
  <c r="V195" i="20" s="1"/>
  <c r="O194" i="20"/>
  <c r="Q194" i="20" s="1"/>
  <c r="V194" i="20" s="1"/>
  <c r="O193" i="20"/>
  <c r="Q193" i="20" s="1"/>
  <c r="V193" i="20" s="1"/>
  <c r="O192" i="20"/>
  <c r="Q192" i="20" s="1"/>
  <c r="V192" i="20" s="1"/>
  <c r="O191" i="20"/>
  <c r="Q191" i="20" s="1"/>
  <c r="V191" i="20" s="1"/>
  <c r="O190" i="20"/>
  <c r="Q190" i="20" s="1"/>
  <c r="V190" i="20" s="1"/>
  <c r="O189" i="20"/>
  <c r="Q189" i="20" s="1"/>
  <c r="V189" i="20" s="1"/>
  <c r="O188" i="20"/>
  <c r="Q188" i="20" s="1"/>
  <c r="V188" i="20" s="1"/>
  <c r="O187" i="20"/>
  <c r="Q187" i="20" s="1"/>
  <c r="V187" i="20" s="1"/>
  <c r="O186" i="20"/>
  <c r="Q186" i="20" s="1"/>
  <c r="V186" i="20" s="1"/>
  <c r="O185" i="20"/>
  <c r="O184" i="20"/>
  <c r="Q184" i="20" s="1"/>
  <c r="V184" i="20" s="1"/>
  <c r="O183" i="20"/>
  <c r="Q183" i="20" s="1"/>
  <c r="V183" i="20" s="1"/>
  <c r="O182" i="20"/>
  <c r="Q182" i="20" s="1"/>
  <c r="V182" i="20" s="1"/>
  <c r="O181" i="20"/>
  <c r="O180" i="20"/>
  <c r="Q180" i="20" s="1"/>
  <c r="V180" i="20" s="1"/>
  <c r="O179" i="20"/>
  <c r="Q179" i="20" s="1"/>
  <c r="V179" i="20" s="1"/>
  <c r="O178" i="20"/>
  <c r="Q178" i="20" s="1"/>
  <c r="V178" i="20" s="1"/>
  <c r="O177" i="20"/>
  <c r="Q177" i="20" s="1"/>
  <c r="V177" i="20" s="1"/>
  <c r="O176" i="20"/>
  <c r="Q176" i="20" s="1"/>
  <c r="V176" i="20" s="1"/>
  <c r="O175" i="20"/>
  <c r="Q175" i="20" s="1"/>
  <c r="V175" i="20" s="1"/>
  <c r="O174" i="20"/>
  <c r="Q174" i="20" s="1"/>
  <c r="V174" i="20" s="1"/>
  <c r="O173" i="20"/>
  <c r="Q173" i="20" s="1"/>
  <c r="V173" i="20" s="1"/>
  <c r="O172" i="20"/>
  <c r="Q172" i="20" s="1"/>
  <c r="V172" i="20" s="1"/>
  <c r="O171" i="20"/>
  <c r="Q171" i="20" s="1"/>
  <c r="V171" i="20" s="1"/>
  <c r="O170" i="20"/>
  <c r="Q170" i="20" s="1"/>
  <c r="V170" i="20" s="1"/>
  <c r="O169" i="20"/>
  <c r="Q169" i="20" s="1"/>
  <c r="V169" i="20" s="1"/>
  <c r="O168" i="20"/>
  <c r="Q168" i="20" s="1"/>
  <c r="V168" i="20" s="1"/>
  <c r="O167" i="20"/>
  <c r="Q167" i="20" s="1"/>
  <c r="V167" i="20" s="1"/>
  <c r="O166" i="20"/>
  <c r="Q166" i="20" s="1"/>
  <c r="V166" i="20" s="1"/>
  <c r="O165" i="20"/>
  <c r="Q165" i="20" s="1"/>
  <c r="V165" i="20" s="1"/>
  <c r="O164" i="20"/>
  <c r="Q164" i="20" s="1"/>
  <c r="V164" i="20" s="1"/>
  <c r="O163" i="20"/>
  <c r="Q163" i="20" s="1"/>
  <c r="V163" i="20" s="1"/>
  <c r="O162" i="20"/>
  <c r="Q162" i="20" s="1"/>
  <c r="V162" i="20" s="1"/>
  <c r="O161" i="20"/>
  <c r="Q161" i="20" s="1"/>
  <c r="V161" i="20" s="1"/>
  <c r="O160" i="20"/>
  <c r="Q160" i="20" s="1"/>
  <c r="V160" i="20" s="1"/>
  <c r="O159" i="20"/>
  <c r="Q159" i="20" s="1"/>
  <c r="V159" i="20" s="1"/>
  <c r="O158" i="20"/>
  <c r="Q158" i="20" s="1"/>
  <c r="V158" i="20" s="1"/>
  <c r="O157" i="20"/>
  <c r="O156" i="20"/>
  <c r="Q156" i="20" s="1"/>
  <c r="V156" i="20" s="1"/>
  <c r="O155" i="20"/>
  <c r="Q155" i="20" s="1"/>
  <c r="V155" i="20" s="1"/>
  <c r="O154" i="20"/>
  <c r="Q154" i="20" s="1"/>
  <c r="V154" i="20" s="1"/>
  <c r="O153" i="20"/>
  <c r="Q153" i="20" s="1"/>
  <c r="V153" i="20" s="1"/>
  <c r="O152" i="20"/>
  <c r="Q152" i="20" s="1"/>
  <c r="V152" i="20" s="1"/>
  <c r="O151" i="20"/>
  <c r="Q151" i="20" s="1"/>
  <c r="V151" i="20" s="1"/>
  <c r="O150" i="20"/>
  <c r="Q150" i="20" s="1"/>
  <c r="V150" i="20" s="1"/>
  <c r="O149" i="20"/>
  <c r="Q149" i="20" s="1"/>
  <c r="V149" i="20" s="1"/>
  <c r="O148" i="20"/>
  <c r="Q148" i="20" s="1"/>
  <c r="V148" i="20" s="1"/>
  <c r="O147" i="20"/>
  <c r="Q147" i="20" s="1"/>
  <c r="V147" i="20" s="1"/>
  <c r="O146" i="20"/>
  <c r="Q146" i="20" s="1"/>
  <c r="V146" i="20" s="1"/>
  <c r="O145" i="20"/>
  <c r="Q145" i="20" s="1"/>
  <c r="V145" i="20" s="1"/>
  <c r="O144" i="20"/>
  <c r="Q144" i="20" s="1"/>
  <c r="V144" i="20" s="1"/>
  <c r="O143" i="20"/>
  <c r="Q143" i="20" s="1"/>
  <c r="V143" i="20" s="1"/>
  <c r="O142" i="20"/>
  <c r="Q142" i="20" s="1"/>
  <c r="V142" i="20" s="1"/>
  <c r="O141" i="20"/>
  <c r="Q141" i="20" s="1"/>
  <c r="V141" i="20" s="1"/>
  <c r="O140" i="20"/>
  <c r="Q140" i="20" s="1"/>
  <c r="V140" i="20" s="1"/>
  <c r="O139" i="20"/>
  <c r="Q139" i="20" s="1"/>
  <c r="V139" i="20" s="1"/>
  <c r="O138" i="20"/>
  <c r="Q138" i="20" s="1"/>
  <c r="V138" i="20" s="1"/>
  <c r="O137" i="20"/>
  <c r="Q137" i="20" s="1"/>
  <c r="V137" i="20" s="1"/>
  <c r="O136" i="20"/>
  <c r="Q136" i="20" s="1"/>
  <c r="V136" i="20" s="1"/>
  <c r="O135" i="20"/>
  <c r="O134" i="20"/>
  <c r="Q134" i="20" s="1"/>
  <c r="V134" i="20" s="1"/>
  <c r="O133" i="20"/>
  <c r="O132" i="20"/>
  <c r="Q132" i="20" s="1"/>
  <c r="V132" i="20" s="1"/>
  <c r="O131" i="20"/>
  <c r="Q131" i="20" s="1"/>
  <c r="V131" i="20" s="1"/>
  <c r="O130" i="20"/>
  <c r="Q130" i="20" s="1"/>
  <c r="V130" i="20" s="1"/>
  <c r="O129" i="20"/>
  <c r="Q129" i="20" s="1"/>
  <c r="V129" i="20" s="1"/>
  <c r="O128" i="20"/>
  <c r="Q128" i="20" s="1"/>
  <c r="V128" i="20" s="1"/>
  <c r="O127" i="20"/>
  <c r="Q127" i="20" s="1"/>
  <c r="V127" i="20" s="1"/>
  <c r="O126" i="20"/>
  <c r="Q126" i="20" s="1"/>
  <c r="V126" i="20" s="1"/>
  <c r="O125" i="20"/>
  <c r="Q125" i="20" s="1"/>
  <c r="V125" i="20" s="1"/>
  <c r="O124" i="20"/>
  <c r="Q124" i="20" s="1"/>
  <c r="V124" i="20" s="1"/>
  <c r="O123" i="20"/>
  <c r="Q123" i="20" s="1"/>
  <c r="V123" i="20" s="1"/>
  <c r="O122" i="20"/>
  <c r="Q122" i="20" s="1"/>
  <c r="V122" i="20" s="1"/>
  <c r="O121" i="20"/>
  <c r="Q121" i="20" s="1"/>
  <c r="V121" i="20" s="1"/>
  <c r="O120" i="20"/>
  <c r="Q120" i="20" s="1"/>
  <c r="V120" i="20" s="1"/>
  <c r="O119" i="20"/>
  <c r="O118" i="20"/>
  <c r="O117" i="20"/>
  <c r="Q117" i="20" s="1"/>
  <c r="V117" i="20" s="1"/>
  <c r="O116" i="20"/>
  <c r="Q116" i="20" s="1"/>
  <c r="V116" i="20" s="1"/>
  <c r="O115" i="20"/>
  <c r="Q115" i="20" s="1"/>
  <c r="V115" i="20" s="1"/>
  <c r="O114" i="20"/>
  <c r="Q114" i="20" s="1"/>
  <c r="V114" i="20" s="1"/>
  <c r="O113" i="20"/>
  <c r="Q113" i="20" s="1"/>
  <c r="V113" i="20" s="1"/>
  <c r="O112" i="20"/>
  <c r="Q112" i="20" s="1"/>
  <c r="V112" i="20" s="1"/>
  <c r="O111" i="20"/>
  <c r="Q111" i="20" s="1"/>
  <c r="V111" i="20" s="1"/>
  <c r="O110" i="20"/>
  <c r="Q110" i="20" s="1"/>
  <c r="V110" i="20" s="1"/>
  <c r="O109" i="20"/>
  <c r="Q109" i="20" s="1"/>
  <c r="V109" i="20" s="1"/>
  <c r="O108" i="20"/>
  <c r="Q108" i="20" s="1"/>
  <c r="V108" i="20" s="1"/>
  <c r="O107" i="20"/>
  <c r="Q107" i="20" s="1"/>
  <c r="V107" i="20" s="1"/>
  <c r="O106" i="20"/>
  <c r="Q106" i="20" s="1"/>
  <c r="V106" i="20" s="1"/>
  <c r="O105" i="20"/>
  <c r="Q105" i="20" s="1"/>
  <c r="V105" i="20" s="1"/>
  <c r="O104" i="20"/>
  <c r="Q104" i="20" s="1"/>
  <c r="V104" i="20" s="1"/>
  <c r="O103" i="20"/>
  <c r="Q103" i="20" s="1"/>
  <c r="V103" i="20" s="1"/>
  <c r="O102" i="20"/>
  <c r="Q102" i="20" s="1"/>
  <c r="V102" i="20" s="1"/>
  <c r="O101" i="20"/>
  <c r="Q101" i="20" s="1"/>
  <c r="V101" i="20" s="1"/>
  <c r="O100" i="20"/>
  <c r="Q100" i="20" s="1"/>
  <c r="V100" i="20" s="1"/>
  <c r="O99" i="20"/>
  <c r="Q99" i="20" s="1"/>
  <c r="V99" i="20" s="1"/>
  <c r="O98" i="20"/>
  <c r="Q98" i="20" s="1"/>
  <c r="V98" i="20" s="1"/>
  <c r="O97" i="20"/>
  <c r="O96" i="20"/>
  <c r="Q96" i="20" s="1"/>
  <c r="V96" i="20" s="1"/>
  <c r="O95" i="20"/>
  <c r="Q95" i="20" s="1"/>
  <c r="V95" i="20" s="1"/>
  <c r="O94" i="20"/>
  <c r="Q94" i="20" s="1"/>
  <c r="V94" i="20" s="1"/>
  <c r="O93" i="20"/>
  <c r="Q93" i="20" s="1"/>
  <c r="V93" i="20" s="1"/>
  <c r="O92" i="20"/>
  <c r="Q92" i="20" s="1"/>
  <c r="V92" i="20" s="1"/>
  <c r="O91" i="20"/>
  <c r="O90" i="20"/>
  <c r="Q90" i="20" s="1"/>
  <c r="V90" i="20" s="1"/>
  <c r="O89" i="20"/>
  <c r="Q89" i="20" s="1"/>
  <c r="V89" i="20" s="1"/>
  <c r="O88" i="20"/>
  <c r="Q88" i="20" s="1"/>
  <c r="V88" i="20" s="1"/>
  <c r="O87" i="20"/>
  <c r="O86" i="20"/>
  <c r="Q86" i="20" s="1"/>
  <c r="V86" i="20" s="1"/>
  <c r="O85" i="20"/>
  <c r="O84" i="20"/>
  <c r="Q84" i="20" s="1"/>
  <c r="V84" i="20" s="1"/>
  <c r="O83" i="20"/>
  <c r="Q83" i="20" s="1"/>
  <c r="V83" i="20" s="1"/>
  <c r="O82" i="20"/>
  <c r="O81" i="20"/>
  <c r="Q81" i="20" s="1"/>
  <c r="V81" i="20" s="1"/>
  <c r="O80" i="20"/>
  <c r="Q80" i="20" s="1"/>
  <c r="V80" i="20" s="1"/>
  <c r="O79" i="20"/>
  <c r="Q79" i="20" s="1"/>
  <c r="V79" i="20" s="1"/>
  <c r="O78" i="20"/>
  <c r="Q78" i="20" s="1"/>
  <c r="V78" i="20" s="1"/>
  <c r="O77" i="20"/>
  <c r="Q77" i="20" s="1"/>
  <c r="V77" i="20" s="1"/>
  <c r="O76" i="20"/>
  <c r="Q76" i="20" s="1"/>
  <c r="V76" i="20" s="1"/>
  <c r="O75" i="20"/>
  <c r="Q75" i="20" s="1"/>
  <c r="V75" i="20" s="1"/>
  <c r="O74" i="20"/>
  <c r="Q74" i="20" s="1"/>
  <c r="V74" i="20" s="1"/>
  <c r="O73" i="20"/>
  <c r="Q73" i="20" s="1"/>
  <c r="V73" i="20" s="1"/>
  <c r="O72" i="20"/>
  <c r="O71" i="20"/>
  <c r="Q71" i="20" s="1"/>
  <c r="V71" i="20" s="1"/>
  <c r="O70" i="20"/>
  <c r="O69" i="20"/>
  <c r="Q69" i="20" s="1"/>
  <c r="V69" i="20" s="1"/>
  <c r="O68" i="20"/>
  <c r="Q68" i="20" s="1"/>
  <c r="V68" i="20" s="1"/>
  <c r="O67" i="20"/>
  <c r="Q67" i="20" s="1"/>
  <c r="V67" i="20" s="1"/>
  <c r="O66" i="20"/>
  <c r="Q66" i="20" s="1"/>
  <c r="V66" i="20" s="1"/>
  <c r="O65" i="20"/>
  <c r="Q65" i="20" s="1"/>
  <c r="V65" i="20" s="1"/>
  <c r="O64" i="20"/>
  <c r="Q64" i="20" s="1"/>
  <c r="V64" i="20" s="1"/>
  <c r="O63" i="20"/>
  <c r="Q63" i="20" s="1"/>
  <c r="V63" i="20" s="1"/>
  <c r="O62" i="20"/>
  <c r="Q62" i="20" s="1"/>
  <c r="V62" i="20" s="1"/>
  <c r="O61" i="20"/>
  <c r="O60" i="20"/>
  <c r="Q60" i="20" s="1"/>
  <c r="V60" i="20" s="1"/>
  <c r="O59" i="20"/>
  <c r="Q59" i="20" s="1"/>
  <c r="V59" i="20" s="1"/>
  <c r="O58" i="20"/>
  <c r="Q58" i="20" s="1"/>
  <c r="V58" i="20" s="1"/>
  <c r="O57" i="20"/>
  <c r="Q57" i="20" s="1"/>
  <c r="V57" i="20" s="1"/>
  <c r="O56" i="20"/>
  <c r="Q56" i="20" s="1"/>
  <c r="V56" i="20" s="1"/>
  <c r="O55" i="20"/>
  <c r="Q55" i="20" s="1"/>
  <c r="V55" i="20" s="1"/>
  <c r="O54" i="20"/>
  <c r="Q54" i="20" s="1"/>
  <c r="V54" i="20" s="1"/>
  <c r="O53" i="20"/>
  <c r="Q53" i="20" s="1"/>
  <c r="V53" i="20" s="1"/>
  <c r="O52" i="20"/>
  <c r="Q52" i="20" s="1"/>
  <c r="V52" i="20" s="1"/>
  <c r="O51" i="20"/>
  <c r="Q51" i="20" s="1"/>
  <c r="V51" i="20" s="1"/>
  <c r="O50" i="20"/>
  <c r="Q50" i="20" s="1"/>
  <c r="V50" i="20" s="1"/>
  <c r="O49" i="20"/>
  <c r="Q49" i="20" s="1"/>
  <c r="V49" i="20" s="1"/>
  <c r="O48" i="20"/>
  <c r="Q48" i="20" s="1"/>
  <c r="V48" i="20" s="1"/>
  <c r="O47" i="20"/>
  <c r="Q47" i="20" s="1"/>
  <c r="V47" i="20" s="1"/>
  <c r="O46" i="20"/>
  <c r="Q46" i="20" s="1"/>
  <c r="V46" i="20" s="1"/>
  <c r="O45" i="20"/>
  <c r="O44" i="20"/>
  <c r="Q44" i="20" s="1"/>
  <c r="V44" i="20" s="1"/>
  <c r="O43" i="20"/>
  <c r="Q43" i="20" s="1"/>
  <c r="V43" i="20" s="1"/>
  <c r="O42" i="20"/>
  <c r="Q42" i="20" s="1"/>
  <c r="V42" i="20" s="1"/>
  <c r="O41" i="20"/>
  <c r="Q41" i="20" s="1"/>
  <c r="V41" i="20" s="1"/>
  <c r="O40" i="20"/>
  <c r="Q40" i="20" s="1"/>
  <c r="V40" i="20" s="1"/>
  <c r="O39" i="20"/>
  <c r="O38" i="20"/>
  <c r="Q38" i="20" s="1"/>
  <c r="V38" i="20" s="1"/>
  <c r="O37" i="20"/>
  <c r="Q37" i="20" s="1"/>
  <c r="V37" i="20" s="1"/>
  <c r="O36" i="20"/>
  <c r="Q36" i="20" s="1"/>
  <c r="V36" i="20" s="1"/>
  <c r="O35" i="20"/>
  <c r="Q35" i="20" s="1"/>
  <c r="V35" i="20" s="1"/>
  <c r="O34" i="20"/>
  <c r="Q34" i="20" s="1"/>
  <c r="V34" i="20" s="1"/>
  <c r="O33" i="20"/>
  <c r="Q33" i="20" s="1"/>
  <c r="V33" i="20" s="1"/>
  <c r="O32" i="20"/>
  <c r="Q32" i="20" s="1"/>
  <c r="V32" i="20" s="1"/>
  <c r="O31" i="20"/>
  <c r="Q31" i="20" s="1"/>
  <c r="V31" i="20" s="1"/>
  <c r="O30" i="20"/>
  <c r="Q30" i="20" s="1"/>
  <c r="V30" i="20" s="1"/>
  <c r="O29" i="20"/>
  <c r="Q29" i="20" s="1"/>
  <c r="V29" i="20" s="1"/>
  <c r="O28" i="20"/>
  <c r="Q28" i="20" s="1"/>
  <c r="V28" i="20" s="1"/>
  <c r="O27" i="20"/>
  <c r="Q27" i="20" s="1"/>
  <c r="V27" i="20" s="1"/>
  <c r="O26" i="20"/>
  <c r="Q26" i="20" s="1"/>
  <c r="V26" i="20" s="1"/>
  <c r="O25" i="20"/>
  <c r="O24" i="20"/>
  <c r="Q24" i="20" s="1"/>
  <c r="V24" i="20" s="1"/>
  <c r="O23" i="20"/>
  <c r="Q23" i="20" s="1"/>
  <c r="V23" i="20" s="1"/>
  <c r="O22" i="20"/>
  <c r="Q22" i="20" s="1"/>
  <c r="V22" i="20" s="1"/>
  <c r="O21" i="20"/>
  <c r="Q21" i="20" s="1"/>
  <c r="V21" i="20" s="1"/>
  <c r="O20" i="20"/>
  <c r="Q20" i="20" s="1"/>
  <c r="V20" i="20" s="1"/>
  <c r="O19" i="20"/>
  <c r="Q19" i="20" s="1"/>
  <c r="V19" i="20" s="1"/>
  <c r="O18" i="20"/>
  <c r="Q18" i="20" s="1"/>
  <c r="V18" i="20" s="1"/>
  <c r="O17" i="20"/>
  <c r="Q17" i="20" s="1"/>
  <c r="V17" i="20" s="1"/>
  <c r="O16" i="20"/>
  <c r="Q16" i="20" s="1"/>
  <c r="V16" i="20" s="1"/>
  <c r="O15" i="20"/>
  <c r="Q15" i="20" s="1"/>
  <c r="V15" i="20" s="1"/>
  <c r="O14" i="20"/>
  <c r="Q14" i="20" s="1"/>
  <c r="V14" i="20" s="1"/>
  <c r="O13" i="20"/>
  <c r="Q13" i="20" s="1"/>
  <c r="V13" i="20" s="1"/>
  <c r="O12" i="20"/>
  <c r="Q12" i="20" s="1"/>
  <c r="V12" i="20" s="1"/>
  <c r="O11" i="20"/>
  <c r="Q11" i="20" s="1"/>
  <c r="V11" i="20" s="1"/>
  <c r="O10" i="20"/>
  <c r="Q10" i="20" s="1"/>
  <c r="V10" i="20" s="1"/>
  <c r="O9" i="20"/>
  <c r="Q9" i="20" s="1"/>
  <c r="V9" i="20" s="1"/>
  <c r="O8" i="20"/>
  <c r="Q8" i="20" s="1"/>
  <c r="V8" i="20" s="1"/>
  <c r="O7" i="20"/>
  <c r="Q7" i="20" s="1"/>
  <c r="V7" i="20" s="1"/>
  <c r="O6" i="20"/>
  <c r="Q6" i="20" s="1"/>
  <c r="V6" i="20" s="1"/>
  <c r="O5" i="20"/>
  <c r="O4" i="20"/>
  <c r="Q4" i="20" s="1"/>
  <c r="V4" i="20" s="1"/>
  <c r="R198" i="20" l="1"/>
  <c r="T198" i="20" s="1"/>
  <c r="R131" i="20"/>
  <c r="T131" i="20" s="1"/>
  <c r="R197" i="20"/>
  <c r="T197" i="20" s="1"/>
  <c r="R201" i="20"/>
  <c r="T201" i="20" s="1"/>
  <c r="R205" i="20"/>
  <c r="T205" i="20" s="1"/>
  <c r="R202" i="20"/>
  <c r="T202" i="20" s="1"/>
  <c r="R206" i="20"/>
  <c r="T206" i="20" s="1"/>
  <c r="R195" i="20"/>
  <c r="T195" i="20" s="1"/>
  <c r="R199" i="20"/>
  <c r="T199" i="20" s="1"/>
  <c r="R203" i="20"/>
  <c r="T203" i="20" s="1"/>
  <c r="R207" i="20"/>
  <c r="T207" i="20" s="1"/>
  <c r="R196" i="20"/>
  <c r="T196" i="20" s="1"/>
  <c r="R200" i="20"/>
  <c r="T200" i="20" s="1"/>
  <c r="R204" i="20"/>
  <c r="T204" i="20" s="1"/>
  <c r="R124" i="20"/>
  <c r="T124" i="20" s="1"/>
  <c r="R117" i="20"/>
  <c r="T117" i="20" s="1"/>
  <c r="R115" i="20"/>
  <c r="T115" i="20" s="1"/>
  <c r="R122" i="20"/>
  <c r="T122" i="20" s="1"/>
  <c r="R127" i="20"/>
  <c r="T127" i="20" s="1"/>
  <c r="R128" i="20"/>
  <c r="T128" i="20" s="1"/>
  <c r="R121" i="20"/>
  <c r="R123" i="20"/>
  <c r="T123" i="20" s="1"/>
  <c r="R126" i="20"/>
  <c r="T126" i="20" s="1"/>
  <c r="R116" i="20"/>
  <c r="T116" i="20" s="1"/>
  <c r="R125" i="20"/>
  <c r="T125" i="20" s="1"/>
  <c r="R114" i="20"/>
  <c r="T114" i="20" s="1"/>
  <c r="R130" i="20"/>
  <c r="T130" i="20" s="1"/>
  <c r="R132" i="20"/>
  <c r="T132" i="20" s="1"/>
  <c r="R120" i="20"/>
  <c r="T120" i="20" s="1"/>
  <c r="R119" i="20"/>
  <c r="T119" i="20" s="1"/>
  <c r="R129" i="20"/>
  <c r="T129" i="20" s="1"/>
  <c r="R118" i="20"/>
  <c r="T118" i="20" s="1"/>
  <c r="Q133" i="20"/>
  <c r="V133" i="20" s="1"/>
  <c r="Q85" i="20"/>
  <c r="Q97" i="20"/>
  <c r="Q25" i="20"/>
  <c r="Q157" i="20"/>
  <c r="Q61" i="20"/>
  <c r="Q45" i="20"/>
  <c r="Q5" i="20"/>
  <c r="Q181" i="20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3" i="19"/>
  <c r="K12" i="19"/>
  <c r="K11" i="19"/>
  <c r="K10" i="19"/>
  <c r="K9" i="19"/>
  <c r="K8" i="19"/>
  <c r="K7" i="19"/>
  <c r="K6" i="19"/>
  <c r="K5" i="19"/>
  <c r="K4" i="19"/>
  <c r="K3" i="19"/>
  <c r="G122" i="17"/>
  <c r="G149" i="17"/>
  <c r="G200" i="17"/>
  <c r="G73" i="17"/>
  <c r="G173" i="17"/>
  <c r="G23" i="17"/>
  <c r="G201" i="17"/>
  <c r="G141" i="17"/>
  <c r="G100" i="17"/>
  <c r="G79" i="17"/>
  <c r="G12" i="17"/>
  <c r="G7" i="17"/>
  <c r="G152" i="17"/>
  <c r="G17" i="17"/>
  <c r="G33" i="17"/>
  <c r="G99" i="17"/>
  <c r="G57" i="17"/>
  <c r="G16" i="17"/>
  <c r="G14" i="17"/>
  <c r="G67" i="17"/>
  <c r="G10" i="17"/>
  <c r="G46" i="17"/>
  <c r="G36" i="17"/>
  <c r="G161" i="17"/>
  <c r="G109" i="17"/>
  <c r="G163" i="17"/>
  <c r="G181" i="17"/>
  <c r="G6" i="17"/>
  <c r="G3" i="17"/>
  <c r="G18" i="17"/>
  <c r="G92" i="17"/>
  <c r="G172" i="17"/>
  <c r="G19" i="17"/>
  <c r="G65" i="17"/>
  <c r="G185" i="17"/>
  <c r="G180" i="17"/>
  <c r="G61" i="17"/>
  <c r="G192" i="17"/>
  <c r="G43" i="17"/>
  <c r="G51" i="17"/>
  <c r="G21" i="17"/>
  <c r="G2" i="17"/>
  <c r="G42" i="17"/>
  <c r="G39" i="17"/>
  <c r="G108" i="17"/>
  <c r="G103" i="17"/>
  <c r="G96" i="17"/>
  <c r="G199" i="17"/>
  <c r="G146" i="17"/>
  <c r="G41" i="17"/>
  <c r="G15" i="17"/>
  <c r="G159" i="17"/>
  <c r="G158" i="17"/>
  <c r="G178" i="17"/>
  <c r="G157" i="17"/>
  <c r="G38" i="17"/>
  <c r="G125" i="17"/>
  <c r="G84" i="17"/>
  <c r="G55" i="17"/>
  <c r="G154" i="17"/>
  <c r="G106" i="17"/>
  <c r="G54" i="17"/>
  <c r="G56" i="17"/>
  <c r="G50" i="17"/>
  <c r="G71" i="17"/>
  <c r="G140" i="17"/>
  <c r="G13" i="17"/>
  <c r="G93" i="17"/>
  <c r="G134" i="17"/>
  <c r="G31" i="17"/>
  <c r="G105" i="17"/>
  <c r="G113" i="17"/>
  <c r="G35" i="17"/>
  <c r="G144" i="17"/>
  <c r="G156" i="17"/>
  <c r="G60" i="17"/>
  <c r="G27" i="17"/>
  <c r="G118" i="17"/>
  <c r="G175" i="17"/>
  <c r="G83" i="17"/>
  <c r="G166" i="17"/>
  <c r="G110" i="17"/>
  <c r="G75" i="17"/>
  <c r="G89" i="17"/>
  <c r="G59" i="17"/>
  <c r="G28" i="17"/>
  <c r="G116" i="17"/>
  <c r="G49" i="17"/>
  <c r="G30" i="17"/>
  <c r="G136" i="17"/>
  <c r="G138" i="17"/>
  <c r="G193" i="17"/>
  <c r="G196" i="17"/>
  <c r="G189" i="17"/>
  <c r="G131" i="17"/>
  <c r="G162" i="17"/>
  <c r="G78" i="17"/>
  <c r="G40" i="17"/>
  <c r="G120" i="17"/>
  <c r="G132" i="17"/>
  <c r="G176" i="17"/>
  <c r="G186" i="17"/>
  <c r="G48" i="17"/>
  <c r="G194" i="17"/>
  <c r="G87" i="17"/>
  <c r="G160" i="17"/>
  <c r="G114" i="17"/>
  <c r="G80" i="17"/>
  <c r="G98" i="17"/>
  <c r="G111" i="17"/>
  <c r="G128" i="17"/>
  <c r="G76" i="17"/>
  <c r="G5" i="17"/>
  <c r="G32" i="17"/>
  <c r="G9" i="17"/>
  <c r="G85" i="17"/>
  <c r="G45" i="17"/>
  <c r="G153" i="17"/>
  <c r="G179" i="17"/>
  <c r="G174" i="17"/>
  <c r="G64" i="17"/>
  <c r="G63" i="17"/>
  <c r="G44" i="17"/>
  <c r="G203" i="17"/>
  <c r="G8" i="17"/>
  <c r="G143" i="17"/>
  <c r="G202" i="17"/>
  <c r="G130" i="17"/>
  <c r="G177" i="17"/>
  <c r="G72" i="17"/>
  <c r="G117" i="17"/>
  <c r="G168" i="17"/>
  <c r="G171" i="17"/>
  <c r="G29" i="17"/>
  <c r="G52" i="17"/>
  <c r="G77" i="17"/>
  <c r="G37" i="17"/>
  <c r="G53" i="17"/>
  <c r="G139" i="17"/>
  <c r="G104" i="17"/>
  <c r="G169" i="17"/>
  <c r="G142" i="17"/>
  <c r="G24" i="17"/>
  <c r="G58" i="17"/>
  <c r="G191" i="17"/>
  <c r="G20" i="17"/>
  <c r="G101" i="17"/>
  <c r="G26" i="17"/>
  <c r="G182" i="17"/>
  <c r="G97" i="17"/>
  <c r="G183" i="17"/>
  <c r="G190" i="17"/>
  <c r="G127" i="17"/>
  <c r="G82" i="17"/>
  <c r="G184" i="17"/>
  <c r="G22" i="17"/>
  <c r="G112" i="17"/>
  <c r="G187" i="17"/>
  <c r="G147" i="17"/>
  <c r="G107" i="17"/>
  <c r="G69" i="17"/>
  <c r="G91" i="17"/>
  <c r="G151" i="17"/>
  <c r="G197" i="17"/>
  <c r="G135" i="17"/>
  <c r="G123" i="17"/>
  <c r="G167" i="17"/>
  <c r="G4" i="17"/>
  <c r="G95" i="17"/>
  <c r="G129" i="17"/>
  <c r="G124" i="17"/>
  <c r="G90" i="17"/>
  <c r="G11" i="17"/>
  <c r="G150" i="17"/>
  <c r="G70" i="17"/>
  <c r="G148" i="17"/>
  <c r="G119" i="17"/>
  <c r="G165" i="17"/>
  <c r="G198" i="17"/>
  <c r="G195" i="17"/>
  <c r="G88" i="17"/>
  <c r="G137" i="17"/>
  <c r="G133" i="17"/>
  <c r="G94" i="17"/>
  <c r="G81" i="17"/>
  <c r="G188" i="17"/>
  <c r="G47" i="17"/>
  <c r="G66" i="17"/>
  <c r="G121" i="17"/>
  <c r="G145" i="17"/>
  <c r="G62" i="17"/>
  <c r="G126" i="17"/>
  <c r="G86" i="17"/>
  <c r="G25" i="17"/>
  <c r="G170" i="17"/>
  <c r="G115" i="17"/>
  <c r="G155" i="17"/>
  <c r="G164" i="17"/>
  <c r="G68" i="17"/>
  <c r="D180" i="18"/>
  <c r="D179" i="18"/>
  <c r="D178" i="18"/>
  <c r="D177" i="18"/>
  <c r="D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R45" i="20" l="1"/>
  <c r="T45" i="20" s="1"/>
  <c r="V45" i="20"/>
  <c r="R97" i="20"/>
  <c r="T97" i="20" s="1"/>
  <c r="V97" i="20"/>
  <c r="R12" i="20"/>
  <c r="T12" i="20" s="1"/>
  <c r="V5" i="20"/>
  <c r="R61" i="20"/>
  <c r="T61" i="20" s="1"/>
  <c r="V61" i="20"/>
  <c r="R85" i="20"/>
  <c r="T85" i="20" s="1"/>
  <c r="V85" i="20"/>
  <c r="R25" i="20"/>
  <c r="T25" i="20" s="1"/>
  <c r="V25" i="20"/>
  <c r="R181" i="20"/>
  <c r="T181" i="20" s="1"/>
  <c r="V181" i="20"/>
  <c r="R157" i="20"/>
  <c r="T157" i="20" s="1"/>
  <c r="V157" i="20"/>
  <c r="R133" i="20"/>
  <c r="T133" i="20" s="1"/>
  <c r="R135" i="20"/>
  <c r="T135" i="20" s="1"/>
  <c r="R17" i="20"/>
  <c r="T17" i="20" s="1"/>
  <c r="R5" i="20"/>
  <c r="T5" i="20" s="1"/>
  <c r="R14" i="20"/>
  <c r="T14" i="20" s="1"/>
  <c r="R15" i="20"/>
  <c r="T15" i="20" s="1"/>
  <c r="R16" i="20"/>
  <c r="T16" i="20" s="1"/>
  <c r="R188" i="20"/>
  <c r="T188" i="20" s="1"/>
  <c r="R172" i="20"/>
  <c r="T172" i="20" s="1"/>
  <c r="R156" i="20"/>
  <c r="T156" i="20" s="1"/>
  <c r="R140" i="20"/>
  <c r="T140" i="20" s="1"/>
  <c r="R104" i="20"/>
  <c r="T104" i="20" s="1"/>
  <c r="R88" i="20"/>
  <c r="T88" i="20" s="1"/>
  <c r="R68" i="20"/>
  <c r="T68" i="20" s="1"/>
  <c r="R52" i="20"/>
  <c r="T52" i="20" s="1"/>
  <c r="R36" i="20"/>
  <c r="T36" i="20" s="1"/>
  <c r="R23" i="20"/>
  <c r="T23" i="20" s="1"/>
  <c r="R87" i="20"/>
  <c r="T87" i="20" s="1"/>
  <c r="R179" i="20"/>
  <c r="T179" i="20" s="1"/>
  <c r="R163" i="20"/>
  <c r="T163" i="20" s="1"/>
  <c r="R147" i="20"/>
  <c r="T147" i="20" s="1"/>
  <c r="R107" i="20"/>
  <c r="T107" i="20" s="1"/>
  <c r="R83" i="20"/>
  <c r="T83" i="20" s="1"/>
  <c r="R67" i="20"/>
  <c r="T67" i="20" s="1"/>
  <c r="R51" i="20"/>
  <c r="T51" i="20" s="1"/>
  <c r="R31" i="20"/>
  <c r="T31" i="20" s="1"/>
  <c r="R91" i="20"/>
  <c r="T91" i="20" s="1"/>
  <c r="R190" i="20"/>
  <c r="T190" i="20" s="1"/>
  <c r="R174" i="20"/>
  <c r="T174" i="20" s="1"/>
  <c r="R158" i="20"/>
  <c r="T158" i="20" s="1"/>
  <c r="R142" i="20"/>
  <c r="T142" i="20" s="1"/>
  <c r="R106" i="20"/>
  <c r="T106" i="20" s="1"/>
  <c r="R90" i="20"/>
  <c r="T90" i="20" s="1"/>
  <c r="R66" i="20"/>
  <c r="T66" i="20" s="1"/>
  <c r="R189" i="20"/>
  <c r="T189" i="20" s="1"/>
  <c r="R165" i="20"/>
  <c r="T165" i="20" s="1"/>
  <c r="R145" i="20"/>
  <c r="T145" i="20" s="1"/>
  <c r="R113" i="20"/>
  <c r="T113" i="20" s="1"/>
  <c r="R93" i="20"/>
  <c r="T93" i="20" s="1"/>
  <c r="R73" i="20"/>
  <c r="T73" i="20" s="1"/>
  <c r="R53" i="20"/>
  <c r="T53" i="20" s="1"/>
  <c r="R33" i="20"/>
  <c r="T33" i="20" s="1"/>
  <c r="R42" i="20"/>
  <c r="T42" i="20" s="1"/>
  <c r="R21" i="20"/>
  <c r="T21" i="20" s="1"/>
  <c r="R13" i="20"/>
  <c r="T13" i="20" s="1"/>
  <c r="R3" i="20"/>
  <c r="T3" i="20" s="1"/>
  <c r="R4" i="20"/>
  <c r="T4" i="20" s="1"/>
  <c r="R20" i="20"/>
  <c r="T20" i="20" s="1"/>
  <c r="R184" i="20"/>
  <c r="T184" i="20" s="1"/>
  <c r="R168" i="20"/>
  <c r="T168" i="20" s="1"/>
  <c r="R152" i="20"/>
  <c r="T152" i="20" s="1"/>
  <c r="R136" i="20"/>
  <c r="T136" i="20" s="1"/>
  <c r="R100" i="20"/>
  <c r="T100" i="20" s="1"/>
  <c r="R84" i="20"/>
  <c r="T84" i="20" s="1"/>
  <c r="R64" i="20"/>
  <c r="T64" i="20" s="1"/>
  <c r="R48" i="20"/>
  <c r="T48" i="20" s="1"/>
  <c r="R32" i="20"/>
  <c r="T32" i="20" s="1"/>
  <c r="R54" i="20"/>
  <c r="T54" i="20" s="1"/>
  <c r="R191" i="20"/>
  <c r="T191" i="20" s="1"/>
  <c r="R175" i="20"/>
  <c r="T175" i="20" s="1"/>
  <c r="R159" i="20"/>
  <c r="T159" i="20" s="1"/>
  <c r="R143" i="20"/>
  <c r="T143" i="20" s="1"/>
  <c r="R103" i="20"/>
  <c r="T103" i="20" s="1"/>
  <c r="R79" i="20"/>
  <c r="T79" i="20" s="1"/>
  <c r="R63" i="20"/>
  <c r="T63" i="20" s="1"/>
  <c r="R47" i="20"/>
  <c r="T47" i="20" s="1"/>
  <c r="R46" i="20"/>
  <c r="T46" i="20" s="1"/>
  <c r="R186" i="20"/>
  <c r="T186" i="20" s="1"/>
  <c r="R170" i="20"/>
  <c r="T170" i="20" s="1"/>
  <c r="R154" i="20"/>
  <c r="T154" i="20" s="1"/>
  <c r="R138" i="20"/>
  <c r="T138" i="20" s="1"/>
  <c r="R102" i="20"/>
  <c r="T102" i="20" s="1"/>
  <c r="R86" i="20"/>
  <c r="T86" i="20" s="1"/>
  <c r="R62" i="20"/>
  <c r="T62" i="20" s="1"/>
  <c r="R177" i="20"/>
  <c r="T177" i="20" s="1"/>
  <c r="R161" i="20"/>
  <c r="T161" i="20" s="1"/>
  <c r="R141" i="20"/>
  <c r="T141" i="20" s="1"/>
  <c r="R109" i="20"/>
  <c r="T109" i="20" s="1"/>
  <c r="R89" i="20"/>
  <c r="T89" i="20" s="1"/>
  <c r="R69" i="20"/>
  <c r="T69" i="20" s="1"/>
  <c r="R49" i="20"/>
  <c r="T49" i="20" s="1"/>
  <c r="R29" i="20"/>
  <c r="T29" i="20" s="1"/>
  <c r="R22" i="20"/>
  <c r="T22" i="20" s="1"/>
  <c r="R18" i="20"/>
  <c r="T18" i="20" s="1"/>
  <c r="R6" i="20"/>
  <c r="T6" i="20" s="1"/>
  <c r="R7" i="20"/>
  <c r="T7" i="20" s="1"/>
  <c r="R8" i="20"/>
  <c r="T8" i="20" s="1"/>
  <c r="R72" i="20"/>
  <c r="T72" i="20" s="1"/>
  <c r="R180" i="20"/>
  <c r="T180" i="20" s="1"/>
  <c r="R164" i="20"/>
  <c r="T164" i="20" s="1"/>
  <c r="R148" i="20"/>
  <c r="T148" i="20" s="1"/>
  <c r="R112" i="20"/>
  <c r="T112" i="20" s="1"/>
  <c r="R96" i="20"/>
  <c r="T96" i="20" s="1"/>
  <c r="R80" i="20"/>
  <c r="T80" i="20" s="1"/>
  <c r="R60" i="20"/>
  <c r="T60" i="20" s="1"/>
  <c r="R44" i="20"/>
  <c r="T44" i="20" s="1"/>
  <c r="R28" i="20"/>
  <c r="T28" i="20" s="1"/>
  <c r="R34" i="20"/>
  <c r="T34" i="20" s="1"/>
  <c r="R187" i="20"/>
  <c r="T187" i="20" s="1"/>
  <c r="R171" i="20"/>
  <c r="T171" i="20" s="1"/>
  <c r="R155" i="20"/>
  <c r="T155" i="20" s="1"/>
  <c r="R139" i="20"/>
  <c r="T139" i="20" s="1"/>
  <c r="R99" i="20"/>
  <c r="T99" i="20" s="1"/>
  <c r="R75" i="20"/>
  <c r="T75" i="20" s="1"/>
  <c r="R59" i="20"/>
  <c r="T59" i="20" s="1"/>
  <c r="R43" i="20"/>
  <c r="T43" i="20" s="1"/>
  <c r="R38" i="20"/>
  <c r="T38" i="20" s="1"/>
  <c r="R182" i="20"/>
  <c r="T182" i="20" s="1"/>
  <c r="R166" i="20"/>
  <c r="T166" i="20" s="1"/>
  <c r="R150" i="20"/>
  <c r="T150" i="20" s="1"/>
  <c r="R134" i="20"/>
  <c r="T134" i="20" s="1"/>
  <c r="R98" i="20"/>
  <c r="T98" i="20" s="1"/>
  <c r="R78" i="20"/>
  <c r="T78" i="20" s="1"/>
  <c r="R50" i="20"/>
  <c r="T50" i="20" s="1"/>
  <c r="R173" i="20"/>
  <c r="T173" i="20" s="1"/>
  <c r="R153" i="20"/>
  <c r="T153" i="20" s="1"/>
  <c r="R137" i="20"/>
  <c r="T137" i="20" s="1"/>
  <c r="R105" i="20"/>
  <c r="T105" i="20" s="1"/>
  <c r="R81" i="20"/>
  <c r="T81" i="20" s="1"/>
  <c r="R65" i="20"/>
  <c r="T65" i="20" s="1"/>
  <c r="R41" i="20"/>
  <c r="T41" i="20" s="1"/>
  <c r="R27" i="20"/>
  <c r="T27" i="20" s="1"/>
  <c r="R82" i="20"/>
  <c r="T82" i="20" s="1"/>
  <c r="R9" i="20"/>
  <c r="T9" i="20" s="1"/>
  <c r="R19" i="20"/>
  <c r="T19" i="20" s="1"/>
  <c r="R10" i="20"/>
  <c r="T10" i="20" s="1"/>
  <c r="R11" i="20"/>
  <c r="T11" i="20" s="1"/>
  <c r="R39" i="20"/>
  <c r="T39" i="20" s="1"/>
  <c r="R192" i="20"/>
  <c r="T192" i="20" s="1"/>
  <c r="R176" i="20"/>
  <c r="T176" i="20" s="1"/>
  <c r="R160" i="20"/>
  <c r="T160" i="20" s="1"/>
  <c r="R144" i="20"/>
  <c r="T144" i="20" s="1"/>
  <c r="R108" i="20"/>
  <c r="T108" i="20" s="1"/>
  <c r="R92" i="20"/>
  <c r="T92" i="20" s="1"/>
  <c r="R76" i="20"/>
  <c r="T76" i="20" s="1"/>
  <c r="R56" i="20"/>
  <c r="T56" i="20" s="1"/>
  <c r="R40" i="20"/>
  <c r="T40" i="20" s="1"/>
  <c r="R24" i="20"/>
  <c r="T24" i="20" s="1"/>
  <c r="R70" i="20"/>
  <c r="T70" i="20" s="1"/>
  <c r="R183" i="20"/>
  <c r="T183" i="20" s="1"/>
  <c r="R167" i="20"/>
  <c r="T167" i="20" s="1"/>
  <c r="R151" i="20"/>
  <c r="T151" i="20" s="1"/>
  <c r="R111" i="20"/>
  <c r="T111" i="20" s="1"/>
  <c r="R95" i="20"/>
  <c r="T95" i="20" s="1"/>
  <c r="R71" i="20"/>
  <c r="T71" i="20" s="1"/>
  <c r="R55" i="20"/>
  <c r="T55" i="20" s="1"/>
  <c r="R35" i="20"/>
  <c r="T35" i="20" s="1"/>
  <c r="R26" i="20"/>
  <c r="T26" i="20" s="1"/>
  <c r="R194" i="20"/>
  <c r="T194" i="20" s="1"/>
  <c r="R178" i="20"/>
  <c r="T178" i="20" s="1"/>
  <c r="R162" i="20"/>
  <c r="T162" i="20" s="1"/>
  <c r="R146" i="20"/>
  <c r="T146" i="20" s="1"/>
  <c r="R110" i="20"/>
  <c r="T110" i="20" s="1"/>
  <c r="R94" i="20"/>
  <c r="T94" i="20" s="1"/>
  <c r="R74" i="20"/>
  <c r="T74" i="20" s="1"/>
  <c r="R30" i="20"/>
  <c r="T30" i="20" s="1"/>
  <c r="R193" i="20"/>
  <c r="T193" i="20" s="1"/>
  <c r="R169" i="20"/>
  <c r="T169" i="20" s="1"/>
  <c r="R149" i="20"/>
  <c r="T149" i="20" s="1"/>
  <c r="R101" i="20"/>
  <c r="T101" i="20" s="1"/>
  <c r="R77" i="20"/>
  <c r="T77" i="20" s="1"/>
  <c r="R57" i="20"/>
  <c r="T57" i="20" s="1"/>
  <c r="R37" i="20"/>
  <c r="T37" i="20" s="1"/>
  <c r="R58" i="20"/>
  <c r="R185" i="20"/>
  <c r="T185" i="20" s="1"/>
  <c r="F122" i="17"/>
  <c r="F149" i="17"/>
  <c r="F200" i="17"/>
  <c r="F73" i="17"/>
  <c r="F173" i="17"/>
  <c r="F23" i="17"/>
  <c r="F201" i="17"/>
  <c r="F141" i="17"/>
  <c r="F100" i="17"/>
  <c r="F79" i="17"/>
  <c r="F12" i="17"/>
  <c r="F7" i="17"/>
  <c r="F152" i="17"/>
  <c r="F17" i="17"/>
  <c r="F33" i="17"/>
  <c r="F99" i="17"/>
  <c r="F57" i="17"/>
  <c r="F16" i="17"/>
  <c r="F14" i="17"/>
  <c r="F67" i="17"/>
  <c r="F10" i="17"/>
  <c r="F46" i="17"/>
  <c r="F36" i="17"/>
  <c r="F161" i="17"/>
  <c r="F109" i="17"/>
  <c r="F163" i="17"/>
  <c r="F181" i="17"/>
  <c r="F6" i="17"/>
  <c r="F3" i="17"/>
  <c r="F18" i="17"/>
  <c r="F92" i="17"/>
  <c r="F172" i="17"/>
  <c r="F19" i="17"/>
  <c r="F65" i="17"/>
  <c r="F185" i="17"/>
  <c r="F180" i="17"/>
  <c r="F61" i="17"/>
  <c r="F192" i="17"/>
  <c r="F43" i="17"/>
  <c r="F51" i="17"/>
  <c r="F21" i="17"/>
  <c r="F2" i="17"/>
  <c r="F42" i="17"/>
  <c r="F39" i="17"/>
  <c r="F108" i="17"/>
  <c r="F103" i="17"/>
  <c r="F96" i="17"/>
  <c r="F199" i="17"/>
  <c r="F146" i="17"/>
  <c r="F41" i="17"/>
  <c r="F15" i="17"/>
  <c r="F159" i="17"/>
  <c r="F158" i="17"/>
  <c r="F178" i="17"/>
  <c r="F157" i="17"/>
  <c r="F38" i="17"/>
  <c r="F125" i="17"/>
  <c r="F84" i="17"/>
  <c r="F55" i="17"/>
  <c r="F154" i="17"/>
  <c r="F106" i="17"/>
  <c r="F54" i="17"/>
  <c r="F56" i="17"/>
  <c r="F50" i="17"/>
  <c r="F71" i="17"/>
  <c r="F140" i="17"/>
  <c r="F13" i="17"/>
  <c r="F93" i="17"/>
  <c r="F134" i="17"/>
  <c r="F31" i="17"/>
  <c r="F105" i="17"/>
  <c r="F113" i="17"/>
  <c r="F35" i="17"/>
  <c r="F144" i="17"/>
  <c r="F156" i="17"/>
  <c r="F60" i="17"/>
  <c r="F27" i="17"/>
  <c r="F118" i="17"/>
  <c r="F175" i="17"/>
  <c r="F83" i="17"/>
  <c r="F166" i="17"/>
  <c r="F110" i="17"/>
  <c r="F75" i="17"/>
  <c r="F89" i="17"/>
  <c r="F59" i="17"/>
  <c r="F28" i="17"/>
  <c r="F116" i="17"/>
  <c r="F49" i="17"/>
  <c r="F30" i="17"/>
  <c r="F136" i="17"/>
  <c r="F138" i="17"/>
  <c r="F193" i="17"/>
  <c r="F196" i="17"/>
  <c r="F189" i="17"/>
  <c r="F131" i="17"/>
  <c r="F162" i="17"/>
  <c r="F78" i="17"/>
  <c r="F40" i="17"/>
  <c r="F120" i="17"/>
  <c r="F132" i="17"/>
  <c r="F176" i="17"/>
  <c r="F186" i="17"/>
  <c r="F48" i="17"/>
  <c r="F194" i="17"/>
  <c r="F87" i="17"/>
  <c r="F160" i="17"/>
  <c r="F114" i="17"/>
  <c r="F80" i="17"/>
  <c r="F98" i="17"/>
  <c r="F111" i="17"/>
  <c r="F128" i="17"/>
  <c r="F76" i="17"/>
  <c r="F5" i="17"/>
  <c r="F32" i="17"/>
  <c r="F9" i="17"/>
  <c r="F85" i="17"/>
  <c r="F45" i="17"/>
  <c r="F153" i="17"/>
  <c r="F179" i="17"/>
  <c r="F174" i="17"/>
  <c r="F64" i="17"/>
  <c r="F63" i="17"/>
  <c r="F44" i="17"/>
  <c r="F203" i="17"/>
  <c r="F8" i="17"/>
  <c r="F102" i="17"/>
  <c r="F143" i="17"/>
  <c r="F202" i="17"/>
  <c r="F130" i="17"/>
  <c r="F177" i="17"/>
  <c r="F72" i="17"/>
  <c r="F117" i="17"/>
  <c r="F168" i="17"/>
  <c r="F171" i="17"/>
  <c r="F29" i="17"/>
  <c r="F52" i="17"/>
  <c r="F77" i="17"/>
  <c r="F37" i="17"/>
  <c r="F53" i="17"/>
  <c r="F139" i="17"/>
  <c r="F104" i="17"/>
  <c r="F169" i="17"/>
  <c r="F142" i="17"/>
  <c r="F24" i="17"/>
  <c r="F58" i="17"/>
  <c r="F191" i="17"/>
  <c r="F20" i="17"/>
  <c r="F101" i="17"/>
  <c r="F26" i="17"/>
  <c r="F182" i="17"/>
  <c r="F97" i="17"/>
  <c r="F183" i="17"/>
  <c r="F190" i="17"/>
  <c r="F127" i="17"/>
  <c r="F82" i="17"/>
  <c r="F184" i="17"/>
  <c r="F22" i="17"/>
  <c r="F112" i="17"/>
  <c r="F187" i="17"/>
  <c r="F147" i="17"/>
  <c r="F107" i="17"/>
  <c r="F69" i="17"/>
  <c r="F91" i="17"/>
  <c r="F151" i="17"/>
  <c r="F197" i="17"/>
  <c r="F135" i="17"/>
  <c r="F123" i="17"/>
  <c r="F167" i="17"/>
  <c r="F4" i="17"/>
  <c r="F95" i="17"/>
  <c r="F129" i="17"/>
  <c r="F124" i="17"/>
  <c r="F90" i="17"/>
  <c r="F11" i="17"/>
  <c r="F150" i="17"/>
  <c r="F70" i="17"/>
  <c r="F148" i="17"/>
  <c r="F119" i="17"/>
  <c r="F165" i="17"/>
  <c r="F198" i="17"/>
  <c r="F195" i="17"/>
  <c r="F88" i="17"/>
  <c r="F137" i="17"/>
  <c r="F133" i="17"/>
  <c r="F94" i="17"/>
  <c r="F81" i="17"/>
  <c r="F188" i="17"/>
  <c r="F47" i="17"/>
  <c r="F66" i="17"/>
  <c r="F121" i="17"/>
  <c r="F145" i="17"/>
  <c r="F62" i="17"/>
  <c r="F126" i="17"/>
  <c r="F86" i="17"/>
  <c r="F25" i="17"/>
  <c r="F170" i="17"/>
  <c r="F115" i="17"/>
  <c r="F155" i="17"/>
  <c r="F164" i="17"/>
  <c r="F68" i="17"/>
  <c r="J24" i="31" l="1"/>
  <c r="I23" i="31"/>
  <c r="H22" i="31"/>
  <c r="J18" i="31"/>
  <c r="I17" i="31"/>
  <c r="H14" i="31"/>
  <c r="J12" i="31"/>
  <c r="I9" i="31"/>
  <c r="H8" i="31"/>
  <c r="J4" i="31"/>
  <c r="I3" i="31"/>
  <c r="H2" i="31"/>
  <c r="D23" i="31"/>
  <c r="C22" i="31"/>
  <c r="B19" i="31"/>
  <c r="D17" i="31"/>
  <c r="C14" i="31"/>
  <c r="B13" i="31"/>
  <c r="D9" i="31"/>
  <c r="C8" i="31"/>
  <c r="B7" i="31"/>
  <c r="B4" i="31"/>
  <c r="C2" i="31"/>
  <c r="I24" i="31"/>
  <c r="H23" i="31"/>
  <c r="J19" i="31"/>
  <c r="I18" i="31"/>
  <c r="H17" i="31"/>
  <c r="J13" i="31"/>
  <c r="I12" i="31"/>
  <c r="H9" i="31"/>
  <c r="J7" i="31"/>
  <c r="I4" i="31"/>
  <c r="H3" i="31"/>
  <c r="D24" i="31"/>
  <c r="C23" i="31"/>
  <c r="B22" i="31"/>
  <c r="D18" i="31"/>
  <c r="C17" i="31"/>
  <c r="B14" i="31"/>
  <c r="D12" i="31"/>
  <c r="C9" i="31"/>
  <c r="B8" i="31"/>
  <c r="B3" i="31"/>
  <c r="C4" i="31"/>
  <c r="B2" i="31"/>
  <c r="J23" i="31"/>
  <c r="H19" i="31"/>
  <c r="I14" i="31"/>
  <c r="J9" i="31"/>
  <c r="H7" i="31"/>
  <c r="I2" i="31"/>
  <c r="D22" i="31"/>
  <c r="B18" i="31"/>
  <c r="C13" i="31"/>
  <c r="D8" i="31"/>
  <c r="D3" i="31"/>
  <c r="J22" i="31"/>
  <c r="H18" i="31"/>
  <c r="I13" i="31"/>
  <c r="J8" i="31"/>
  <c r="H4" i="31"/>
  <c r="C24" i="31"/>
  <c r="D19" i="31"/>
  <c r="B17" i="31"/>
  <c r="C12" i="31"/>
  <c r="D7" i="31"/>
  <c r="D4" i="31"/>
  <c r="H24" i="31"/>
  <c r="J14" i="31"/>
  <c r="I7" i="31"/>
  <c r="B23" i="31"/>
  <c r="D13" i="31"/>
  <c r="C3" i="31"/>
  <c r="I22" i="31"/>
  <c r="H13" i="31"/>
  <c r="J3" i="31"/>
  <c r="C19" i="31"/>
  <c r="B12" i="31"/>
  <c r="D2" i="31"/>
  <c r="I19" i="31"/>
  <c r="H12" i="31"/>
  <c r="J2" i="31"/>
  <c r="C18" i="31"/>
  <c r="B9" i="31"/>
  <c r="I8" i="31"/>
  <c r="J17" i="31"/>
  <c r="B24" i="31"/>
  <c r="D14" i="31"/>
  <c r="C7" i="31"/>
  <c r="E3" i="16"/>
  <c r="E4" i="16"/>
  <c r="E5" i="16"/>
  <c r="E6" i="16"/>
  <c r="E7" i="16"/>
  <c r="E8" i="16"/>
  <c r="E9" i="16"/>
  <c r="E10" i="16"/>
  <c r="E11" i="16"/>
  <c r="E12" i="16"/>
  <c r="E2" i="16"/>
</calcChain>
</file>

<file path=xl/sharedStrings.xml><?xml version="1.0" encoding="utf-8"?>
<sst xmlns="http://schemas.openxmlformats.org/spreadsheetml/2006/main" count="6140" uniqueCount="1652">
  <si>
    <t>F</t>
  </si>
  <si>
    <t>Jonathan Dixon</t>
  </si>
  <si>
    <t>Robert Dally</t>
  </si>
  <si>
    <t>Tom Medhurst</t>
  </si>
  <si>
    <t>Tim Springett</t>
  </si>
  <si>
    <t>Marcus Elwes</t>
  </si>
  <si>
    <t>Johnny Gill</t>
  </si>
  <si>
    <t>Emma Crawford</t>
  </si>
  <si>
    <t>Steve Bowley</t>
  </si>
  <si>
    <t>Hannah Roberts</t>
  </si>
  <si>
    <t>Geraldine Schaer</t>
  </si>
  <si>
    <t>Neil Thompson</t>
  </si>
  <si>
    <t>Sam Perry</t>
  </si>
  <si>
    <t>Andrew Breese</t>
  </si>
  <si>
    <t>Stephen Robson</t>
  </si>
  <si>
    <t>Scott Reeves</t>
  </si>
  <si>
    <t>Bill Middleton</t>
  </si>
  <si>
    <t>Peter Fisher</t>
  </si>
  <si>
    <t>Jenny Leng</t>
  </si>
  <si>
    <t>Stuart Scott</t>
  </si>
  <si>
    <t>Ralph Ambrose</t>
  </si>
  <si>
    <t>Paul Haylock</t>
  </si>
  <si>
    <t>Stephen Faulkner</t>
  </si>
  <si>
    <t>Darren Stevens</t>
  </si>
  <si>
    <t>Jack Harding</t>
  </si>
  <si>
    <t>Adam Flynn</t>
  </si>
  <si>
    <t>Paul Dryden</t>
  </si>
  <si>
    <t>Stephen Miller</t>
  </si>
  <si>
    <t>Paul Whelan</t>
  </si>
  <si>
    <t>Robert Blazye</t>
  </si>
  <si>
    <t>Antony Mitchell</t>
  </si>
  <si>
    <t>Mark Burgess</t>
  </si>
  <si>
    <t>Elaine Griffiths</t>
  </si>
  <si>
    <t>Pauline Skerrett</t>
  </si>
  <si>
    <t>Jackie York</t>
  </si>
  <si>
    <t>Angela Feeney</t>
  </si>
  <si>
    <t>Louise Hatch</t>
  </si>
  <si>
    <t>Sigrid Robson</t>
  </si>
  <si>
    <t>Julian Edmonds</t>
  </si>
  <si>
    <t>Richard Hardiman</t>
  </si>
  <si>
    <t>Tony Weller</t>
  </si>
  <si>
    <t>Lee Mitchell</t>
  </si>
  <si>
    <t>Emma Harper</t>
  </si>
  <si>
    <t>Laurence Johnson</t>
  </si>
  <si>
    <t>Steve Kay</t>
  </si>
  <si>
    <t>David Land</t>
  </si>
  <si>
    <t>Nigel Hewson</t>
  </si>
  <si>
    <t>Martyn Brown</t>
  </si>
  <si>
    <t>Della Harris</t>
  </si>
  <si>
    <t>Oscar Engles</t>
  </si>
  <si>
    <t>Peter Barrett</t>
  </si>
  <si>
    <t>Neil Sutton</t>
  </si>
  <si>
    <t>Ka Sing Tung</t>
  </si>
  <si>
    <t>Mark Doyle</t>
  </si>
  <si>
    <t>Janine Frost</t>
  </si>
  <si>
    <t>Nicola Moore</t>
  </si>
  <si>
    <t>Wendy Everest</t>
  </si>
  <si>
    <t>Helen Wood</t>
  </si>
  <si>
    <t>Chris Haydon</t>
  </si>
  <si>
    <t>Sarah Stonard</t>
  </si>
  <si>
    <t>Richard Hopley</t>
  </si>
  <si>
    <t>Perry Wilson</t>
  </si>
  <si>
    <t>John O'Toole</t>
  </si>
  <si>
    <t>Julie Medhurst</t>
  </si>
  <si>
    <t>Matthew Stevens</t>
  </si>
  <si>
    <t>Linsey Hopkins</t>
  </si>
  <si>
    <t>Ellie Bowley</t>
  </si>
  <si>
    <t>Lytt Barrett</t>
  </si>
  <si>
    <t>Anna Larner</t>
  </si>
  <si>
    <t>Spencer Davis</t>
  </si>
  <si>
    <t>Fiona Abiola-Musa</t>
  </si>
  <si>
    <t>Chris Summers</t>
  </si>
  <si>
    <t>James Fisher</t>
  </si>
  <si>
    <t>Linda Whiteley</t>
  </si>
  <si>
    <t>Moy McGowan</t>
  </si>
  <si>
    <t>Michelle Cooper</t>
  </si>
  <si>
    <t>Wendy Tung</t>
  </si>
  <si>
    <t>Mariana Broucher</t>
  </si>
  <si>
    <t>Amy Smit</t>
  </si>
  <si>
    <t>David Boswell</t>
  </si>
  <si>
    <t>Ann Thompson</t>
  </si>
  <si>
    <t>Sinead Dartnell</t>
  </si>
  <si>
    <t>Sandra Cosgrove</t>
  </si>
  <si>
    <t>Linda Bowley</t>
  </si>
  <si>
    <t>David Goss</t>
  </si>
  <si>
    <t>Debbie McKenzie</t>
  </si>
  <si>
    <t>Sara Donnelly</t>
  </si>
  <si>
    <t>Clare Evans</t>
  </si>
  <si>
    <t>Christina Brown</t>
  </si>
  <si>
    <t>Donna Carroll</t>
  </si>
  <si>
    <t>Jayne Jones</t>
  </si>
  <si>
    <t>Janet Vincent</t>
  </si>
  <si>
    <t>Auriol Hewson</t>
  </si>
  <si>
    <t>Martin Cunningham</t>
  </si>
  <si>
    <t>Stephen Wells</t>
  </si>
  <si>
    <t>Rachel Bentley</t>
  </si>
  <si>
    <t>Jane Branch</t>
  </si>
  <si>
    <t>Paul Strachan</t>
  </si>
  <si>
    <t>Nicki Crowther-Townsend</t>
  </si>
  <si>
    <t>Janice Mitchell</t>
  </si>
  <si>
    <t>Kathy Strachan</t>
  </si>
  <si>
    <t>Beata Prus</t>
  </si>
  <si>
    <t>Jo Morgan</t>
  </si>
  <si>
    <t>David YOUNG</t>
  </si>
  <si>
    <t>A</t>
  </si>
  <si>
    <t>B</t>
  </si>
  <si>
    <t>Simon BRYANT</t>
  </si>
  <si>
    <t>C</t>
  </si>
  <si>
    <t>D</t>
  </si>
  <si>
    <t>Stephen POND</t>
  </si>
  <si>
    <t>E</t>
  </si>
  <si>
    <t>G</t>
  </si>
  <si>
    <t>H</t>
  </si>
  <si>
    <t>I</t>
  </si>
  <si>
    <t>J</t>
  </si>
  <si>
    <t>K</t>
  </si>
  <si>
    <t>Jonathan BOTTOMER</t>
  </si>
  <si>
    <t>Kathryn SUCKLING</t>
  </si>
  <si>
    <t>Paul KELLY</t>
  </si>
  <si>
    <t>Sonja LAING</t>
  </si>
  <si>
    <t>Derek HOPKINS</t>
  </si>
  <si>
    <t>Lee HASLETT</t>
  </si>
  <si>
    <t>Susan HANNEY</t>
  </si>
  <si>
    <t>Emma HAY</t>
  </si>
  <si>
    <t>Louise NORRIS</t>
  </si>
  <si>
    <t>Jacqueline HADDEN</t>
  </si>
  <si>
    <t>David ALLISON</t>
  </si>
  <si>
    <t>Simon Dahdi</t>
  </si>
  <si>
    <t>Julianna Jenkins</t>
  </si>
  <si>
    <t>Helena Broadway</t>
  </si>
  <si>
    <t>Paul Marshall</t>
  </si>
  <si>
    <t>John Gurney</t>
  </si>
  <si>
    <t>Sonia Chou</t>
  </si>
  <si>
    <t>Jo Gambell</t>
  </si>
  <si>
    <t>Richard Dunstan</t>
  </si>
  <si>
    <t>Sam Hickling</t>
  </si>
  <si>
    <t>David Groom</t>
  </si>
  <si>
    <t>Jeremy Townsend</t>
  </si>
  <si>
    <t>Nathalie Mitchell</t>
  </si>
  <si>
    <t>Yolanda Arias Martinez</t>
  </si>
  <si>
    <t>Helen Hart</t>
  </si>
  <si>
    <t>Helen Powell</t>
  </si>
  <si>
    <t>Sacha Townsend</t>
  </si>
  <si>
    <t>Pherenice Worsey-Buck</t>
  </si>
  <si>
    <t>Hilary Williams</t>
  </si>
  <si>
    <t>Alan Niblock</t>
  </si>
  <si>
    <t>Daniel Bugden</t>
  </si>
  <si>
    <t>Andrew Duffin</t>
  </si>
  <si>
    <t>Jeremy Benson</t>
  </si>
  <si>
    <t>Elizabeth Delamain</t>
  </si>
  <si>
    <t>Edmund Purves</t>
  </si>
  <si>
    <t>David Bugden</t>
  </si>
  <si>
    <t>Richard Worrall</t>
  </si>
  <si>
    <t>David Smyth</t>
  </si>
  <si>
    <t>Kate Anderson</t>
  </si>
  <si>
    <t>Sherry Bevan</t>
  </si>
  <si>
    <t>Jason Mercer</t>
  </si>
  <si>
    <t>Steve White</t>
  </si>
  <si>
    <t>Roger VILARDELL</t>
  </si>
  <si>
    <t>Gavin BENSON</t>
  </si>
  <si>
    <t>Iain RHIND</t>
  </si>
  <si>
    <t>Murat ASKIN</t>
  </si>
  <si>
    <t>Roger DUNDEE</t>
  </si>
  <si>
    <t>Steve BURNETT</t>
  </si>
  <si>
    <t>Christina BIRD</t>
  </si>
  <si>
    <t>Andrew STUBBS</t>
  </si>
  <si>
    <t>Andrew DE FERRARS</t>
  </si>
  <si>
    <t>Kumiko BROADHURST</t>
  </si>
  <si>
    <t>Diane WINCH</t>
  </si>
  <si>
    <t>Michael O'KEEFE</t>
  </si>
  <si>
    <t>Peter SEED</t>
  </si>
  <si>
    <t>Mavis WILLIAMS</t>
  </si>
  <si>
    <t>Damian PARKER</t>
  </si>
  <si>
    <t>Kate EPERON</t>
  </si>
  <si>
    <t>Trish WALLACE</t>
  </si>
  <si>
    <t>Jane THOMAS</t>
  </si>
  <si>
    <t>Gill HALL</t>
  </si>
  <si>
    <t>Wendi WALKER</t>
  </si>
  <si>
    <t>Bruce SHELMERDINE</t>
  </si>
  <si>
    <t>Charlotte PACE</t>
  </si>
  <si>
    <t>Eadaoin MILLER</t>
  </si>
  <si>
    <t>Elizabeth ROMANO</t>
  </si>
  <si>
    <t>Emma GRAHAM</t>
  </si>
  <si>
    <t>Faye MASON</t>
  </si>
  <si>
    <t>Ian BAULY</t>
  </si>
  <si>
    <t>Janet LITTLEJOHN</t>
  </si>
  <si>
    <t>Julie TRAVERS</t>
  </si>
  <si>
    <t>Kathryn FREAME</t>
  </si>
  <si>
    <t>Lisa ALDERTON</t>
  </si>
  <si>
    <t>Michael BOWLEY</t>
  </si>
  <si>
    <t>Michael BUTTON</t>
  </si>
  <si>
    <t>Michael REEVES</t>
  </si>
  <si>
    <t>Paul LENG</t>
  </si>
  <si>
    <t>Rory LISTON</t>
  </si>
  <si>
    <t>Sarah WALTON</t>
  </si>
  <si>
    <t>Shelley BATHERAM</t>
  </si>
  <si>
    <t>Simon FOX</t>
  </si>
  <si>
    <t>Tracey BRADEN</t>
  </si>
  <si>
    <t>Andrew FISHER</t>
  </si>
  <si>
    <t>Gary LOVETT</t>
  </si>
  <si>
    <t>Ray SIEVEY</t>
  </si>
  <si>
    <t>Rebecca WATTS</t>
  </si>
  <si>
    <t>Sarah HOPE</t>
  </si>
  <si>
    <t>Tracey BRIDGE</t>
  </si>
  <si>
    <t>Zoey ARROWSMITH</t>
  </si>
  <si>
    <t>Andrew DAVIS</t>
  </si>
  <si>
    <t>Robert LAING</t>
  </si>
  <si>
    <t>Anthony BEVAN</t>
  </si>
  <si>
    <t>Alison Macowan</t>
  </si>
  <si>
    <t>Member Name</t>
  </si>
  <si>
    <t>Gary Smith</t>
  </si>
  <si>
    <t>Michael Springett</t>
  </si>
  <si>
    <t>Gillian Selman</t>
  </si>
  <si>
    <t>Martin Smith</t>
  </si>
  <si>
    <t>Revised Group</t>
  </si>
  <si>
    <t>Trevor Wood</t>
  </si>
  <si>
    <t>Fran Goodger</t>
  </si>
  <si>
    <t>Group Numbers</t>
  </si>
  <si>
    <t>parkrunner  </t>
  </si>
  <si>
    <t> 060816 Run time</t>
  </si>
  <si>
    <t>130816 Run time</t>
  </si>
  <si>
    <t>200816 Run Time  </t>
  </si>
  <si>
    <t>270816 run time</t>
  </si>
  <si>
    <t>Fastest August parkrun</t>
  </si>
  <si>
    <t>Adam FLYNN</t>
  </si>
  <si>
    <t>Amber TERRA</t>
  </si>
  <si>
    <t>Amy SMIT</t>
  </si>
  <si>
    <t>Angela FEENEY</t>
  </si>
  <si>
    <t>Ann THOMPSON</t>
  </si>
  <si>
    <t>Anna LARNER</t>
  </si>
  <si>
    <t>Antony MITCHELL</t>
  </si>
  <si>
    <t>Carole HOGGAN</t>
  </si>
  <si>
    <t>Chris HAYDON</t>
  </si>
  <si>
    <t>Chris SUMMERS</t>
  </si>
  <si>
    <t>Christina BROWN</t>
  </si>
  <si>
    <t>Clare EVANS</t>
  </si>
  <si>
    <t>David BOSWELL</t>
  </si>
  <si>
    <t>David BUGDEN</t>
  </si>
  <si>
    <t>David GOSS</t>
  </si>
  <si>
    <t>David GROOM</t>
  </si>
  <si>
    <t>David LAND</t>
  </si>
  <si>
    <t>David LATIMER</t>
  </si>
  <si>
    <t>David SIMPSON</t>
  </si>
  <si>
    <t>David SMYTH</t>
  </si>
  <si>
    <t>Debbie MCKENZIE</t>
  </si>
  <si>
    <t>Donna CARROLL</t>
  </si>
  <si>
    <t>Edmund PURVES</t>
  </si>
  <si>
    <t>Elaine GRIFFITHS</t>
  </si>
  <si>
    <t>Elizabeth DELAMAIN</t>
  </si>
  <si>
    <t>Elizabeth MANLEY</t>
  </si>
  <si>
    <t>Ellie BOWLEY</t>
  </si>
  <si>
    <t>Emma CRAWFORD</t>
  </si>
  <si>
    <t>Emma HARPER</t>
  </si>
  <si>
    <t>Erling REFSUM</t>
  </si>
  <si>
    <t>Fiona ABIOLA-MUSA</t>
  </si>
  <si>
    <t>Geoff MANLEY</t>
  </si>
  <si>
    <t>Geraldine SCHAER</t>
  </si>
  <si>
    <t>Gillian SELMAN</t>
  </si>
  <si>
    <t>Hannah ROBERTS</t>
  </si>
  <si>
    <t>Helen HART</t>
  </si>
  <si>
    <t>Helen POWELL</t>
  </si>
  <si>
    <t>Helen WOOD</t>
  </si>
  <si>
    <t>Helena BROADWAY</t>
  </si>
  <si>
    <t>Huda Adnan KURTULUS</t>
  </si>
  <si>
    <t>Jack HARDING</t>
  </si>
  <si>
    <t>Jack KURTULUS</t>
  </si>
  <si>
    <t>James FISHER</t>
  </si>
  <si>
    <t>James WINBOURNE</t>
  </si>
  <si>
    <t>Jane BRANCH</t>
  </si>
  <si>
    <t>Janet VINCENT</t>
  </si>
  <si>
    <t>Janice MITCHELL</t>
  </si>
  <si>
    <t>Jason MERCER</t>
  </si>
  <si>
    <t>Jayne JONES</t>
  </si>
  <si>
    <t>Jenny LENG</t>
  </si>
  <si>
    <t>Jeremy BENSON</t>
  </si>
  <si>
    <t>Jeremy TOWNSEND</t>
  </si>
  <si>
    <t>Jo GAMBELL</t>
  </si>
  <si>
    <t>Jo MORGAN</t>
  </si>
  <si>
    <t>Johanna REED</t>
  </si>
  <si>
    <t>John GURNEY</t>
  </si>
  <si>
    <t>John O'TOOLE</t>
  </si>
  <si>
    <t>Johnny GILL</t>
  </si>
  <si>
    <t>Jonathan DIXON</t>
  </si>
  <si>
    <t>Julian EDMONDS</t>
  </si>
  <si>
    <t>Julianna JENKINS</t>
  </si>
  <si>
    <t>Julie MEDHURST</t>
  </si>
  <si>
    <t>Ka Sing TUNG</t>
  </si>
  <si>
    <t>Karen BARRITT</t>
  </si>
  <si>
    <t>Karen CLARK</t>
  </si>
  <si>
    <t>Kathy STRACHAN</t>
  </si>
  <si>
    <t>Kirsty REDMAN</t>
  </si>
  <si>
    <t>Laura STABLES</t>
  </si>
  <si>
    <t>Lee MITCHELL</t>
  </si>
  <si>
    <t>Linda BOWLEY</t>
  </si>
  <si>
    <t>Linsey HOPKINS</t>
  </si>
  <si>
    <t>Lisa SKEFFINGTON</t>
  </si>
  <si>
    <t>Lizzie HOWELLS</t>
  </si>
  <si>
    <t>Marcus ELWES</t>
  </si>
  <si>
    <t>Mark BURGESS</t>
  </si>
  <si>
    <t>Mark DOYLE</t>
  </si>
  <si>
    <t>Martin CUNNINGHAM</t>
  </si>
  <si>
    <t>Martin SMITH</t>
  </si>
  <si>
    <t>Martyn BROWN</t>
  </si>
  <si>
    <t>Matt JONES</t>
  </si>
  <si>
    <t>Matthew STEVENS</t>
  </si>
  <si>
    <t>Michael ROUGHTON</t>
  </si>
  <si>
    <t>Michelle COOPER</t>
  </si>
  <si>
    <t>Moy MCGOWAN</t>
  </si>
  <si>
    <t>Nathalie MITCHELL</t>
  </si>
  <si>
    <t>Neil SUTTON</t>
  </si>
  <si>
    <t>Neil THOMPSON</t>
  </si>
  <si>
    <t>Nicola MOORE</t>
  </si>
  <si>
    <t>Nigel HEWSON</t>
  </si>
  <si>
    <t>Oliver HITCH</t>
  </si>
  <si>
    <t>Olivia SENBANJO</t>
  </si>
  <si>
    <t>Paul DRYDEN</t>
  </si>
  <si>
    <t>Paul HAYLOCK</t>
  </si>
  <si>
    <t>Paul MARSHALL</t>
  </si>
  <si>
    <t>Paul NORRINGTON</t>
  </si>
  <si>
    <t>Paul STRACHAN</t>
  </si>
  <si>
    <t>Paul WHELAN</t>
  </si>
  <si>
    <t>Perry WILSON</t>
  </si>
  <si>
    <t>Peter FISHER</t>
  </si>
  <si>
    <t>Pherenice WORSEY-BUCK</t>
  </si>
  <si>
    <t>Philip BURLINSON</t>
  </si>
  <si>
    <t>Philip SKEFFINGTON</t>
  </si>
  <si>
    <t>Rachel BENTLEY</t>
  </si>
  <si>
    <t>Ralph AMBROSE</t>
  </si>
  <si>
    <t>Richard DUNSTAN</t>
  </si>
  <si>
    <t>Richard HOPLEY</t>
  </si>
  <si>
    <t>Robert BLAZYE</t>
  </si>
  <si>
    <t>Sam HICKLING</t>
  </si>
  <si>
    <t>Sam PERRY</t>
  </si>
  <si>
    <t>Samantha MUNRO</t>
  </si>
  <si>
    <t>Samantha WATTERS</t>
  </si>
  <si>
    <t>Sara DONNELLY</t>
  </si>
  <si>
    <t>Scott REEVES</t>
  </si>
  <si>
    <t>Sigrid ROBSON</t>
  </si>
  <si>
    <t>Simon DAHDI</t>
  </si>
  <si>
    <t>Simon FOSTER</t>
  </si>
  <si>
    <t>Sinead DARTNELL</t>
  </si>
  <si>
    <t>Spencer DAVIS</t>
  </si>
  <si>
    <t>Stephen FAULKNER</t>
  </si>
  <si>
    <t>Stephen MILLER</t>
  </si>
  <si>
    <t>Stephen ROBSON</t>
  </si>
  <si>
    <t>Stephen WELLS</t>
  </si>
  <si>
    <t>Steve BOWLEY</t>
  </si>
  <si>
    <t>Steve KAY</t>
  </si>
  <si>
    <t>Steve WHITE</t>
  </si>
  <si>
    <t>Stuart SCOTT</t>
  </si>
  <si>
    <t>Tim SPRINGETT</t>
  </si>
  <si>
    <t>Tom MEDHURST</t>
  </si>
  <si>
    <t>Tony WELLER</t>
  </si>
  <si>
    <t>Trevor WOOD</t>
  </si>
  <si>
    <t>Viral TANNA</t>
  </si>
  <si>
    <t>Wendy TUNG</t>
  </si>
  <si>
    <t>PWR vs ORR Position</t>
  </si>
  <si>
    <t>PWR Position</t>
  </si>
  <si>
    <t>Name</t>
  </si>
  <si>
    <t>Oliver Hitch</t>
  </si>
  <si>
    <t>Nigel Haffenden</t>
  </si>
  <si>
    <t>Chris Barritt</t>
  </si>
  <si>
    <t>Matt Jones</t>
  </si>
  <si>
    <t>Sally Haffenden</t>
  </si>
  <si>
    <t>Philip Morley</t>
  </si>
  <si>
    <t>Christopher Floridia</t>
  </si>
  <si>
    <t>Malcolm McKen</t>
  </si>
  <si>
    <t>Andy Medhurst</t>
  </si>
  <si>
    <t>Martin Buckley</t>
  </si>
  <si>
    <t>Nicola Rewe</t>
  </si>
  <si>
    <t>James Wong</t>
  </si>
  <si>
    <t>David Brown</t>
  </si>
  <si>
    <t>Victoria Austin</t>
  </si>
  <si>
    <t>Chris Delf</t>
  </si>
  <si>
    <t>Monica Lungu</t>
  </si>
  <si>
    <t>Gabby de Ferrars</t>
  </si>
  <si>
    <t>Olivia Senbanjo</t>
  </si>
  <si>
    <t>Laurence Parish</t>
  </si>
  <si>
    <t>Eleanor Jones</t>
  </si>
  <si>
    <t>Magda Kiczka</t>
  </si>
  <si>
    <t>Sarah Winter</t>
  </si>
  <si>
    <t>Jo Martin</t>
  </si>
  <si>
    <t>Karen Clark</t>
  </si>
  <si>
    <t>Phillip Skeffington</t>
  </si>
  <si>
    <t>Sara Higginson</t>
  </si>
  <si>
    <t>Paula Richard</t>
  </si>
  <si>
    <t>Nicky Falloon-Goodhew</t>
  </si>
  <si>
    <t>Heidi Gibbons</t>
  </si>
  <si>
    <t>Lisa Skeffington</t>
  </si>
  <si>
    <t>Volunteer</t>
  </si>
  <si>
    <t>Karen Barritt</t>
  </si>
  <si>
    <t>Natalie Compton</t>
  </si>
  <si>
    <t>Wendy LeComber</t>
  </si>
  <si>
    <t>Anne Dunstan</t>
  </si>
  <si>
    <t>Simon Foster</t>
  </si>
  <si>
    <t>Emma Doyle</t>
  </si>
  <si>
    <t>Pos-</t>
  </si>
  <si>
    <t>Bib-</t>
  </si>
  <si>
    <t>Finish</t>
  </si>
  <si>
    <t>Chip</t>
  </si>
  <si>
    <t>Gen-</t>
  </si>
  <si>
    <t>Cat-</t>
  </si>
  <si>
    <t>Club or Team</t>
  </si>
  <si>
    <t>Rank</t>
  </si>
  <si>
    <t>ition</t>
  </si>
  <si>
    <t>No.</t>
  </si>
  <si>
    <t>Time</t>
  </si>
  <si>
    <t>der</t>
  </si>
  <si>
    <t>egory</t>
  </si>
  <si>
    <t>DAVID YOUNG</t>
  </si>
  <si>
    <t>M</t>
  </si>
  <si>
    <t>SM</t>
  </si>
  <si>
    <t>Petts Wood Runners</t>
  </si>
  <si>
    <t>SIMON DAHDI</t>
  </si>
  <si>
    <t>STEPHEN POND</t>
  </si>
  <si>
    <t>M40</t>
  </si>
  <si>
    <t>DAVID GROOM</t>
  </si>
  <si>
    <t>M50</t>
  </si>
  <si>
    <t>TOM MEDHURST</t>
  </si>
  <si>
    <t>STEVE BOWLEY</t>
  </si>
  <si>
    <t>EMMA CRAWFORD</t>
  </si>
  <si>
    <t>W35</t>
  </si>
  <si>
    <t>ANDREW SQUIRRELL</t>
  </si>
  <si>
    <t>RACHEL BENTLEY</t>
  </si>
  <si>
    <t>MICHAEL REEVES</t>
  </si>
  <si>
    <t>SCOTT REEVES</t>
  </si>
  <si>
    <t>GERALDINE SCHAER</t>
  </si>
  <si>
    <t>W45</t>
  </si>
  <si>
    <t>STEPHEN ROBSON</t>
  </si>
  <si>
    <t>PETER FISHER</t>
  </si>
  <si>
    <t>KATHRYN SUCKLING</t>
  </si>
  <si>
    <t>JONATHAN BOTTOMER</t>
  </si>
  <si>
    <t>JACK HARDING</t>
  </si>
  <si>
    <t>STEVE WHITE</t>
  </si>
  <si>
    <t>JAMES WINBOURNE</t>
  </si>
  <si>
    <t>RALPH AMBROSE</t>
  </si>
  <si>
    <t>GILLIAN SELMAN</t>
  </si>
  <si>
    <t>JANE BRANCH</t>
  </si>
  <si>
    <t>MARTIN SMITH</t>
  </si>
  <si>
    <t>MARK BURGESS</t>
  </si>
  <si>
    <t>LEE HASLETT</t>
  </si>
  <si>
    <t>ANTONY MITCHELL</t>
  </si>
  <si>
    <t>PAUL HAYLOCK</t>
  </si>
  <si>
    <t>MICHAEL BOWLEY</t>
  </si>
  <si>
    <t>JULIAN EDMONDS</t>
  </si>
  <si>
    <t>JACKIE YORK</t>
  </si>
  <si>
    <t>ELAINE GRIFFITHS</t>
  </si>
  <si>
    <t>SW</t>
  </si>
  <si>
    <t>SIGRID ROBSON</t>
  </si>
  <si>
    <t>JEREMY BENSON</t>
  </si>
  <si>
    <t>DAVID LAND</t>
  </si>
  <si>
    <t>LAURA STABLES</t>
  </si>
  <si>
    <t>MARTYN BROWN</t>
  </si>
  <si>
    <t>DEREK HOPKINS</t>
  </si>
  <si>
    <t>LEE MITCHELL</t>
  </si>
  <si>
    <t>NIGEL HEWSON</t>
  </si>
  <si>
    <t>RICHARD DUNSTAN</t>
  </si>
  <si>
    <t>M60</t>
  </si>
  <si>
    <t>NEIL SUTTON</t>
  </si>
  <si>
    <t>JOHN O'TOOLE</t>
  </si>
  <si>
    <t>ELLIE BOWLEY</t>
  </si>
  <si>
    <t>WENDY EVEREST</t>
  </si>
  <si>
    <t>JULIE MEDHURST</t>
  </si>
  <si>
    <t>LINSEY HOPKINS</t>
  </si>
  <si>
    <t>PERRY WILSON</t>
  </si>
  <si>
    <t>KUMIKO BROADHURST</t>
  </si>
  <si>
    <t>JAMES FISHER</t>
  </si>
  <si>
    <t>ANNA LARNER</t>
  </si>
  <si>
    <t>NATHALIE MITCHELL</t>
  </si>
  <si>
    <t>EDMUND PURVES</t>
  </si>
  <si>
    <t>HELEN HART</t>
  </si>
  <si>
    <t>MATTHEW STEVENS</t>
  </si>
  <si>
    <t>MAGDA KICZKA</t>
  </si>
  <si>
    <t>MOY MCGOWAN</t>
  </si>
  <si>
    <t>W55</t>
  </si>
  <si>
    <t>DIANE WINCH</t>
  </si>
  <si>
    <t>SUSAN HANNEY</t>
  </si>
  <si>
    <t>JEANNE ROONEY</t>
  </si>
  <si>
    <t>COLIN ROONEY</t>
  </si>
  <si>
    <t>HELENA BROADWAY</t>
  </si>
  <si>
    <t>JANICE MITCHELL</t>
  </si>
  <si>
    <t>LINDA BOWLEY</t>
  </si>
  <si>
    <t>DAVID ALLISON</t>
  </si>
  <si>
    <t>PHERENICE WORSEY-BUCK</t>
  </si>
  <si>
    <t>SINEAD DARTNELL</t>
  </si>
  <si>
    <t>SONIA CHOU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</si>
  <si>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</si>
  <si>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</si>
  <si>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</si>
  <si>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</si>
  <si>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</si>
  <si>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</si>
  <si>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</si>
  <si>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</si>
  <si>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</si>
  <si>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</si>
  <si>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</si>
  <si>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</si>
  <si>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Division</t>
  </si>
  <si>
    <t>MOB MATCH</t>
  </si>
  <si>
    <t>PARKRUN</t>
  </si>
  <si>
    <t>WEALD 10K</t>
  </si>
  <si>
    <t>DARTFORD HM</t>
  </si>
  <si>
    <t>TURKEY RUN</t>
  </si>
  <si>
    <t>BRIGHTON 10K</t>
  </si>
  <si>
    <t>CANTERBURY 10M</t>
  </si>
  <si>
    <t>GREENWICH 10K</t>
  </si>
  <si>
    <t>TED PEPPER 10K</t>
  </si>
  <si>
    <t>HARVEL 5</t>
  </si>
  <si>
    <t>Group</t>
  </si>
  <si>
    <t>Points</t>
  </si>
  <si>
    <t>Michael Reeves</t>
  </si>
  <si>
    <t>James Winbourne</t>
  </si>
  <si>
    <t>JOHNNY GILL</t>
  </si>
  <si>
    <t>Laura Stables</t>
  </si>
  <si>
    <t>ELIZABETH DELAMAIN</t>
  </si>
  <si>
    <t>Magda KICZKA</t>
  </si>
  <si>
    <t>EADAOIN MILLER</t>
  </si>
  <si>
    <t>Andrew SQUIRRELL</t>
  </si>
  <si>
    <t>Christopher FLORIDIA</t>
  </si>
  <si>
    <t>Tracey Bridge</t>
  </si>
  <si>
    <t>Total</t>
  </si>
  <si>
    <t>Number of races</t>
  </si>
  <si>
    <t>KFL KNOLE PARK</t>
  </si>
  <si>
    <t>Michael SPRINGETT</t>
  </si>
  <si>
    <t>Gary SMITH</t>
  </si>
  <si>
    <t>STUART SCOTT</t>
  </si>
  <si>
    <t>Ov Pos</t>
  </si>
  <si>
    <t>Lg Pos</t>
  </si>
  <si>
    <t>Runner</t>
  </si>
  <si>
    <t>Age</t>
  </si>
  <si>
    <t>Club</t>
  </si>
  <si>
    <t>Kieran O'Doherty</t>
  </si>
  <si>
    <t>Christian Thomas</t>
  </si>
  <si>
    <t>Kevin Chadwick</t>
  </si>
  <si>
    <t>Stephen Pond</t>
  </si>
  <si>
    <t>Cliff Barnett</t>
  </si>
  <si>
    <t>Rory Liston</t>
  </si>
  <si>
    <t>Simon Bryant</t>
  </si>
  <si>
    <t>Gavin Mackay</t>
  </si>
  <si>
    <t>James Falshaw</t>
  </si>
  <si>
    <t>Alex Sieder</t>
  </si>
  <si>
    <t>Andrew Squirrell</t>
  </si>
  <si>
    <t>Jamie Fernandes</t>
  </si>
  <si>
    <t>Kathryn Suckling</t>
  </si>
  <si>
    <t>Roger Dundee</t>
  </si>
  <si>
    <t>Michael Bowley</t>
  </si>
  <si>
    <t>Lee Haslett</t>
  </si>
  <si>
    <t>Steve Burnett</t>
  </si>
  <si>
    <t>Sarah Walton</t>
  </si>
  <si>
    <t>Paul Kelly</t>
  </si>
  <si>
    <t>Derek Hopkins</t>
  </si>
  <si>
    <t>Julie Travers</t>
  </si>
  <si>
    <t>Janet Littlejohn</t>
  </si>
  <si>
    <t>Catherine Robertson</t>
  </si>
  <si>
    <t>Kumiko Broadhurst</t>
  </si>
  <si>
    <t>Zoey Arrowsmith</t>
  </si>
  <si>
    <t>Eadaoin Miller</t>
  </si>
  <si>
    <t>Deborah Hayes</t>
  </si>
  <si>
    <t>Diane Winch</t>
  </si>
  <si>
    <t>Susan Hanney</t>
  </si>
  <si>
    <t>David Allison</t>
  </si>
  <si>
    <t>Kat McVicar</t>
  </si>
  <si>
    <t>Race Cancelled</t>
  </si>
  <si>
    <t>Place</t>
  </si>
  <si>
    <t>Bib Number</t>
  </si>
  <si>
    <t>Chip Time</t>
  </si>
  <si>
    <t>Gun Time</t>
  </si>
  <si>
    <t>Age Group</t>
  </si>
  <si>
    <t>Club/Team</t>
  </si>
  <si>
    <t>Member Time (Enter Hours, minutes, seconds)</t>
  </si>
  <si>
    <t>M Senior</t>
  </si>
  <si>
    <t>M 40 to 49</t>
  </si>
  <si>
    <t>F Senior</t>
  </si>
  <si>
    <t>M 50 to 59</t>
  </si>
  <si>
    <t>Swapped with Linda Groom - Position 480</t>
  </si>
  <si>
    <t>F 45 to 54</t>
  </si>
  <si>
    <t>Correct</t>
  </si>
  <si>
    <t>F 35 to 44</t>
  </si>
  <si>
    <t>correct</t>
  </si>
  <si>
    <t>Swapped wth Jo Cunningham -Position 173</t>
  </si>
  <si>
    <t>kathryn suckling</t>
  </si>
  <si>
    <t>Martin Smith</t>
  </si>
  <si>
    <t>Swapped with Matthew Burgess - Position 75</t>
  </si>
  <si>
    <t>Male 60+</t>
  </si>
  <si>
    <t>Age Group corrected - was M Senior</t>
  </si>
  <si>
    <t xml:space="preserve">Correct </t>
  </si>
  <si>
    <t>paul whelan</t>
  </si>
  <si>
    <t>No response</t>
  </si>
  <si>
    <t>john Gurney</t>
  </si>
  <si>
    <t>jane branch</t>
  </si>
  <si>
    <t>Ian Bauly</t>
  </si>
  <si>
    <t>Igor Velickovic</t>
  </si>
  <si>
    <t>F 55+</t>
  </si>
  <si>
    <t>Male No Age Provided</t>
  </si>
  <si>
    <t>Swapped with Karen Griffiths - Position 341</t>
  </si>
  <si>
    <t>Swapped wth Sherly Brown -Position 348</t>
  </si>
  <si>
    <t>Janine Harris</t>
  </si>
  <si>
    <t>Swapped with Andrew Harris - Position 463</t>
  </si>
  <si>
    <t>Rob Laing</t>
  </si>
  <si>
    <t>Sonja Laing</t>
  </si>
  <si>
    <t>time spot on</t>
  </si>
  <si>
    <t>Did not run</t>
  </si>
  <si>
    <t>jonathan bottomer</t>
  </si>
  <si>
    <t>laura stables</t>
  </si>
  <si>
    <t>Kev Howarth</t>
  </si>
  <si>
    <t>Time corrected - Was 01:19:01</t>
  </si>
  <si>
    <t>Emma Graham</t>
  </si>
  <si>
    <t>jane thomas</t>
  </si>
  <si>
    <t>Alison MacOwan</t>
  </si>
  <si>
    <t>trish wallace</t>
  </si>
  <si>
    <t>GP Points</t>
  </si>
  <si>
    <t>DARENT 10K</t>
  </si>
  <si>
    <t>Bib No</t>
  </si>
  <si>
    <t>Age Group Description</t>
  </si>
  <si>
    <t>Gender</t>
  </si>
  <si>
    <t>Team</t>
  </si>
  <si>
    <t>Simon Fox</t>
  </si>
  <si>
    <t>M- Senior</t>
  </si>
  <si>
    <t>Roger Vilardell</t>
  </si>
  <si>
    <t>M- 40 to 49</t>
  </si>
  <si>
    <t>M- 50 to 59</t>
  </si>
  <si>
    <t>F- 45 to 54</t>
  </si>
  <si>
    <t>F- 35 to 44</t>
  </si>
  <si>
    <t>Steve Jeffrey</t>
  </si>
  <si>
    <t>M- 60 to 69</t>
  </si>
  <si>
    <t>Robert Harrison</t>
  </si>
  <si>
    <t>F- Senior</t>
  </si>
  <si>
    <t>Murray Johns</t>
  </si>
  <si>
    <t>Jon Aitken Dyte</t>
  </si>
  <si>
    <t>F- 55 to 64</t>
  </si>
  <si>
    <t>No GP</t>
  </si>
  <si>
    <t>Time added</t>
  </si>
  <si>
    <t>Pos</t>
  </si>
  <si>
    <t>Category</t>
  </si>
  <si>
    <t>V40</t>
  </si>
  <si>
    <t>Male</t>
  </si>
  <si>
    <t>V50</t>
  </si>
  <si>
    <t>STEVE BURNETT</t>
  </si>
  <si>
    <t>V60</t>
  </si>
  <si>
    <t>V45</t>
  </si>
  <si>
    <t>IAN BAULY</t>
  </si>
  <si>
    <t>V35</t>
  </si>
  <si>
    <t>Bib</t>
  </si>
  <si>
    <t>Gun</t>
  </si>
  <si>
    <t>Gn Position</t>
  </si>
  <si>
    <t>LUKE SQUIRRELL</t>
  </si>
  <si>
    <t>V55</t>
  </si>
  <si>
    <t>Female</t>
  </si>
  <si>
    <t>LOUISE HATCH</t>
  </si>
  <si>
    <t>JULIE TRAVERS</t>
  </si>
  <si>
    <t>DANIEL BUGDEN</t>
  </si>
  <si>
    <t>CHRIS HAYDON</t>
  </si>
  <si>
    <t>V65</t>
  </si>
  <si>
    <t>NICOLA MOORE</t>
  </si>
  <si>
    <t>JULIANNA JENKINS</t>
  </si>
  <si>
    <t>MONICA LUNGU</t>
  </si>
  <si>
    <t>HELEN POWELL</t>
  </si>
  <si>
    <t>WENDY LE COMBER</t>
  </si>
  <si>
    <t>CHRIS DYKES</t>
  </si>
  <si>
    <t>KARIN HOFMEIJER</t>
  </si>
  <si>
    <t>v55</t>
  </si>
  <si>
    <t>LYTT BARRETT</t>
  </si>
  <si>
    <t>Race No</t>
  </si>
  <si>
    <t>Chris Biddle</t>
  </si>
  <si>
    <t>Dartford Harriers AC</t>
  </si>
  <si>
    <t>Senior Male</t>
  </si>
  <si>
    <t>Janusz Latala</t>
  </si>
  <si>
    <t>Neil Spicer</t>
  </si>
  <si>
    <t>Leigh on Sea Striders</t>
  </si>
  <si>
    <t>Male Vet 40</t>
  </si>
  <si>
    <t>Alex Devereux</t>
  </si>
  <si>
    <t>Mark  Callaghan</t>
  </si>
  <si>
    <t>Dulwich Runners AC</t>
  </si>
  <si>
    <t>Jim Addison</t>
  </si>
  <si>
    <t>Gregory Hills</t>
  </si>
  <si>
    <t>David Kettle</t>
  </si>
  <si>
    <t>Andrew Green</t>
  </si>
  <si>
    <t>Dartford Road Runners</t>
  </si>
  <si>
    <t>Christian Poulton</t>
  </si>
  <si>
    <t>Cambridge Harriers</t>
  </si>
  <si>
    <t>Male Vet 50</t>
  </si>
  <si>
    <t>Adam Young</t>
  </si>
  <si>
    <t>Run Fast</t>
  </si>
  <si>
    <t>Mark Simmonds</t>
  </si>
  <si>
    <t>Istead &amp; Ifield Harriers</t>
  </si>
  <si>
    <t>Nick Varley</t>
  </si>
  <si>
    <t>Frederick Webb</t>
  </si>
  <si>
    <t>Swanley &amp; District AC</t>
  </si>
  <si>
    <t>Daniel Walsh</t>
  </si>
  <si>
    <t>Matt Smith</t>
  </si>
  <si>
    <t>Matthew Erwood</t>
  </si>
  <si>
    <t>Michael Smith</t>
  </si>
  <si>
    <t>Orpington Road Runners</t>
  </si>
  <si>
    <t>Clare Elms</t>
  </si>
  <si>
    <t>Female Vet 45</t>
  </si>
  <si>
    <t>Richard Magro</t>
  </si>
  <si>
    <t>James Philpot</t>
  </si>
  <si>
    <t>Mark Reynolds</t>
  </si>
  <si>
    <t>Darragh Mayon</t>
  </si>
  <si>
    <t>Rebecca de Rome</t>
  </si>
  <si>
    <t>Senior Female</t>
  </si>
  <si>
    <t>Tony Piper</t>
  </si>
  <si>
    <t>Sebastian Parris</t>
  </si>
  <si>
    <t>Ilford AC</t>
  </si>
  <si>
    <t>Scott Edwards</t>
  </si>
  <si>
    <t>Maidstone Harriers</t>
  </si>
  <si>
    <t>Sean Casey</t>
  </si>
  <si>
    <t>Matt Rozee</t>
  </si>
  <si>
    <t>Alan McCarthy</t>
  </si>
  <si>
    <t>Blair Webster</t>
  </si>
  <si>
    <t>Neil Hilton</t>
  </si>
  <si>
    <t>Peter Hanslip</t>
  </si>
  <si>
    <t>Beckenham Running Club</t>
  </si>
  <si>
    <t>Clem Dixon</t>
  </si>
  <si>
    <t>Andrew Archer</t>
  </si>
  <si>
    <t>Ben Terry</t>
  </si>
  <si>
    <t>Mick Brockwell</t>
  </si>
  <si>
    <t>Jeff Wilson</t>
  </si>
  <si>
    <t>Igors Maslovs</t>
  </si>
  <si>
    <t>Peter Brown</t>
  </si>
  <si>
    <t>Steel City Striders RC</t>
  </si>
  <si>
    <t>Sean Lynch</t>
  </si>
  <si>
    <t>James Blogg</t>
  </si>
  <si>
    <t>Havering '90 Joggers</t>
  </si>
  <si>
    <t>Martin Jenner</t>
  </si>
  <si>
    <t>Bexley AC</t>
  </si>
  <si>
    <t>Chris Stratford</t>
  </si>
  <si>
    <t>Poole Runners</t>
  </si>
  <si>
    <t>Alan Venning</t>
  </si>
  <si>
    <t>London City Athletics Club</t>
  </si>
  <si>
    <t>Stephen Williams</t>
  </si>
  <si>
    <t>Dulwich Runners</t>
  </si>
  <si>
    <t>Male Vet 60</t>
  </si>
  <si>
    <t>Hannah  Roberts</t>
  </si>
  <si>
    <t>Female Vet 35</t>
  </si>
  <si>
    <t>Nick Marsden</t>
  </si>
  <si>
    <t>Catherine Jepchirchir Kandie</t>
  </si>
  <si>
    <t>Ryan Burn</t>
  </si>
  <si>
    <t>Andy Brown</t>
  </si>
  <si>
    <t>Jon Hunter</t>
  </si>
  <si>
    <t>Neil Williams</t>
  </si>
  <si>
    <t>Tony Johnson</t>
  </si>
  <si>
    <t>David Ringrose</t>
  </si>
  <si>
    <t>Matt Smetzer</t>
  </si>
  <si>
    <t>Graham Maynard</t>
  </si>
  <si>
    <t>Robert  Wells</t>
  </si>
  <si>
    <t>Richard Costen</t>
  </si>
  <si>
    <t>Steven Bull</t>
  </si>
  <si>
    <t>Natalie Brooks</t>
  </si>
  <si>
    <t>Steven Stratford</t>
  </si>
  <si>
    <t>Shaun  Donovan</t>
  </si>
  <si>
    <t>Ben Turner</t>
  </si>
  <si>
    <t>Luke Ford</t>
  </si>
  <si>
    <t>Paul Willis</t>
  </si>
  <si>
    <t>Thomas Jones</t>
  </si>
  <si>
    <t>Demelza</t>
  </si>
  <si>
    <t>Jon Ives</t>
  </si>
  <si>
    <t>Dartford Harriers</t>
  </si>
  <si>
    <t>Michael Fullilove</t>
  </si>
  <si>
    <t>Steve Goldsmith</t>
  </si>
  <si>
    <t>Peter Killip</t>
  </si>
  <si>
    <t>Jim Biles</t>
  </si>
  <si>
    <t>Alan Fordyce</t>
  </si>
  <si>
    <t>Colin MacKenzie</t>
  </si>
  <si>
    <t>Will Kinsey</t>
  </si>
  <si>
    <t>Sean Rochford</t>
  </si>
  <si>
    <t>Alain Filloux</t>
  </si>
  <si>
    <t>Luke Cameron</t>
  </si>
  <si>
    <t>Anthony Bunce</t>
  </si>
  <si>
    <t>Peter Nicoll</t>
  </si>
  <si>
    <t>Robert Heathcote</t>
  </si>
  <si>
    <t>Ken Jordan</t>
  </si>
  <si>
    <t>James Chaney</t>
  </si>
  <si>
    <t>James Reeves</t>
  </si>
  <si>
    <t>Sittingbourne Striders</t>
  </si>
  <si>
    <t>Liam Hudson</t>
  </si>
  <si>
    <t>Katy Lavender</t>
  </si>
  <si>
    <t>Brendan Almond</t>
  </si>
  <si>
    <t>Tony Richardson</t>
  </si>
  <si>
    <t>Keith Gill</t>
  </si>
  <si>
    <t>Antony Smith</t>
  </si>
  <si>
    <t>Jonathan Rudderham</t>
  </si>
  <si>
    <t>Ian Tyrrell</t>
  </si>
  <si>
    <t>Chris Jones</t>
  </si>
  <si>
    <t>Jackie Clarke</t>
  </si>
  <si>
    <t>Jennifer Pritchett</t>
  </si>
  <si>
    <t>Richey Estcourt</t>
  </si>
  <si>
    <t>Scott Middlewood</t>
  </si>
  <si>
    <t>Keiran Oreilly</t>
  </si>
  <si>
    <t>Eiko Kobayashi</t>
  </si>
  <si>
    <t>Mark Smith</t>
  </si>
  <si>
    <t>David Williams</t>
  </si>
  <si>
    <t>Carl Trofimov</t>
  </si>
  <si>
    <t>Nicholas  Smith</t>
  </si>
  <si>
    <t>Michael Ellsmore</t>
  </si>
  <si>
    <t>Alan Wright</t>
  </si>
  <si>
    <t>Pally Chahal</t>
  </si>
  <si>
    <t>Reece Hay</t>
  </si>
  <si>
    <t>Neal Welton</t>
  </si>
  <si>
    <t>Michael Hoddinott</t>
  </si>
  <si>
    <t>Trevor Harrison</t>
  </si>
  <si>
    <t>Gary Gee</t>
  </si>
  <si>
    <t>Vincent Mailey</t>
  </si>
  <si>
    <t>Andrew Taylor</t>
  </si>
  <si>
    <t>Road Runners Club</t>
  </si>
  <si>
    <t>Nick Dillon</t>
  </si>
  <si>
    <t>Bryan Caller</t>
  </si>
  <si>
    <t>Sydney Thomas Smith</t>
  </si>
  <si>
    <t>Russell Buchanan</t>
  </si>
  <si>
    <t>Jason Ellis</t>
  </si>
  <si>
    <t>Paul Millbank</t>
  </si>
  <si>
    <t>Mark Rhodes</t>
  </si>
  <si>
    <t>Neil Baynes</t>
  </si>
  <si>
    <t>Anna Prendeville</t>
  </si>
  <si>
    <t>Henry Goldsmith</t>
  </si>
  <si>
    <t>James Merry</t>
  </si>
  <si>
    <t>Sonkovics Darius</t>
  </si>
  <si>
    <t>William Jones</t>
  </si>
  <si>
    <t>Larkfield Athletics Club</t>
  </si>
  <si>
    <t>Maria Cronin</t>
  </si>
  <si>
    <t>Narinder Kalsi</t>
  </si>
  <si>
    <t>Stewart Edwards</t>
  </si>
  <si>
    <t>Dominic Montford</t>
  </si>
  <si>
    <t>Steve Smythe</t>
  </si>
  <si>
    <t>Paul Rawlings</t>
  </si>
  <si>
    <t>Nicola Ruston</t>
  </si>
  <si>
    <t>Holme Pierrepont RC</t>
  </si>
  <si>
    <t>Debs Patmore</t>
  </si>
  <si>
    <t>Tom Clench</t>
  </si>
  <si>
    <t>Sam Ryan</t>
  </si>
  <si>
    <t>Elliott Wright</t>
  </si>
  <si>
    <t>Wendy Prowse</t>
  </si>
  <si>
    <t>Sam Morgan</t>
  </si>
  <si>
    <t>James Palmer</t>
  </si>
  <si>
    <t>Julie Stoppani</t>
  </si>
  <si>
    <t>Jason Saunders</t>
  </si>
  <si>
    <t>Ryan Hutchings</t>
  </si>
  <si>
    <t>Leah Melvin</t>
  </si>
  <si>
    <t>Tonbridge AC</t>
  </si>
  <si>
    <t>Smith Martin</t>
  </si>
  <si>
    <t>Alan Smith</t>
  </si>
  <si>
    <t>So Lets Go Running</t>
  </si>
  <si>
    <t>Carl Inman</t>
  </si>
  <si>
    <t>Michael Talbot</t>
  </si>
  <si>
    <t>Danny Ford</t>
  </si>
  <si>
    <t>Rebel Runners Medway</t>
  </si>
  <si>
    <t>Brenden Davis</t>
  </si>
  <si>
    <t>Darren Simpson</t>
  </si>
  <si>
    <t>Phil Amos</t>
  </si>
  <si>
    <t>Jon-Paul Sargent</t>
  </si>
  <si>
    <t>Joseph Meneses</t>
  </si>
  <si>
    <t>Chris Oldham</t>
  </si>
  <si>
    <t>Neil Vicary</t>
  </si>
  <si>
    <t>Rebecca Platt</t>
  </si>
  <si>
    <t>Jacqueline King</t>
  </si>
  <si>
    <t>Gerry Gleeson</t>
  </si>
  <si>
    <t>Roger Williams</t>
  </si>
  <si>
    <t>Denis Mole</t>
  </si>
  <si>
    <t>Natasha Swan</t>
  </si>
  <si>
    <t>Seaford Striders RC</t>
  </si>
  <si>
    <t>Matthew Brock</t>
  </si>
  <si>
    <t>Christine Smetzer</t>
  </si>
  <si>
    <t>Matt Cook</t>
  </si>
  <si>
    <t>Richard Cooper</t>
  </si>
  <si>
    <t>John Southworth</t>
  </si>
  <si>
    <t>Paul Plummer</t>
  </si>
  <si>
    <t>Langa Ncayiyana</t>
  </si>
  <si>
    <t>Ged Browne</t>
  </si>
  <si>
    <t>Sean Conway</t>
  </si>
  <si>
    <t>Soraya Ben Mansour</t>
  </si>
  <si>
    <t>Credit Suisse Athletics Network</t>
  </si>
  <si>
    <t>Joanne Brian</t>
  </si>
  <si>
    <t>Peter Worlsey</t>
  </si>
  <si>
    <t>Jelly Legs RC</t>
  </si>
  <si>
    <t>Paul Wesbter</t>
  </si>
  <si>
    <t>Oliver Pitchers</t>
  </si>
  <si>
    <t>Edward Boyling</t>
  </si>
  <si>
    <t>Paul Ford</t>
  </si>
  <si>
    <t>Baljinder  Singh</t>
  </si>
  <si>
    <t>Emma Pomeroy</t>
  </si>
  <si>
    <t>Tracy Read</t>
  </si>
  <si>
    <t>Paul Dyer-Wright</t>
  </si>
  <si>
    <t>Danny Howell</t>
  </si>
  <si>
    <t>Stephen Brown</t>
  </si>
  <si>
    <t>Adam Waterman</t>
  </si>
  <si>
    <t>Ben Odonoghue</t>
  </si>
  <si>
    <t>Lee Bunyan</t>
  </si>
  <si>
    <t>Nicky Pumford</t>
  </si>
  <si>
    <t>Daniel Peters</t>
  </si>
  <si>
    <t>Cliff Morley</t>
  </si>
  <si>
    <t>Robert Brunger</t>
  </si>
  <si>
    <t>Mark Windeatt</t>
  </si>
  <si>
    <t>Kieran  McCormack</t>
  </si>
  <si>
    <t>Louisa Nikolic</t>
  </si>
  <si>
    <t>Simon Rigler</t>
  </si>
  <si>
    <t>Andrew Park</t>
  </si>
  <si>
    <t>Sarah Israel</t>
  </si>
  <si>
    <t>Mobolaji Orisatoki</t>
  </si>
  <si>
    <t>Dagenham 88 Runners</t>
  </si>
  <si>
    <t>Parminder Virdi</t>
  </si>
  <si>
    <t>Phil Batchelor</t>
  </si>
  <si>
    <t>David Woodley</t>
  </si>
  <si>
    <t>Mario Ruberto</t>
  </si>
  <si>
    <t>Janice Dovey</t>
  </si>
  <si>
    <t>Jody Green</t>
  </si>
  <si>
    <t>Douglas Hunter</t>
  </si>
  <si>
    <t>Stuart Johnson</t>
  </si>
  <si>
    <t>Gary Creech</t>
  </si>
  <si>
    <t>Jamie Moore</t>
  </si>
  <si>
    <t>Elliot Mason</t>
  </si>
  <si>
    <t>George Weekes</t>
  </si>
  <si>
    <t>Stephen  Ralley</t>
  </si>
  <si>
    <t>Jodie Harvey</t>
  </si>
  <si>
    <t>Gary Witt</t>
  </si>
  <si>
    <t>Jennifer Orr</t>
  </si>
  <si>
    <t>Richard  Terry</t>
  </si>
  <si>
    <t>Jamie Porter</t>
  </si>
  <si>
    <t>Stephen Harding</t>
  </si>
  <si>
    <t>Ian Gallagher</t>
  </si>
  <si>
    <t>Chris Gedge</t>
  </si>
  <si>
    <t>Sophie  Price</t>
  </si>
  <si>
    <t>Alec Martin</t>
  </si>
  <si>
    <t>Martin Charlton</t>
  </si>
  <si>
    <t>Neil Garner</t>
  </si>
  <si>
    <t>Jeff Stibbons</t>
  </si>
  <si>
    <t>Darren Aylward</t>
  </si>
  <si>
    <t>Alexandre Pehe</t>
  </si>
  <si>
    <t>Kate Pitts</t>
  </si>
  <si>
    <t>Robert Hayward</t>
  </si>
  <si>
    <t>Clare Mead</t>
  </si>
  <si>
    <t>Wendy Aldridge</t>
  </si>
  <si>
    <t>Dengie 100 Runners</t>
  </si>
  <si>
    <t>Chris Preston</t>
  </si>
  <si>
    <t>Sarah Williamson</t>
  </si>
  <si>
    <t>Robert Kernaghan</t>
  </si>
  <si>
    <t>Jamie Bushnell</t>
  </si>
  <si>
    <t>John Cook</t>
  </si>
  <si>
    <t>Stuart  Edkins</t>
  </si>
  <si>
    <t>Lee Allen</t>
  </si>
  <si>
    <t>Kent Sports Trust</t>
  </si>
  <si>
    <t>Steve Wolfe</t>
  </si>
  <si>
    <t>Ben  Rogers</t>
  </si>
  <si>
    <t>Jessica Howard</t>
  </si>
  <si>
    <t>Lewis Arthey</t>
  </si>
  <si>
    <t>Philip Wells</t>
  </si>
  <si>
    <t>Kirsty Calnan</t>
  </si>
  <si>
    <t>Steve Kemp</t>
  </si>
  <si>
    <t>Kenneth Gibbons</t>
  </si>
  <si>
    <t>Phil Gray</t>
  </si>
  <si>
    <t>Andy Burford</t>
  </si>
  <si>
    <t>Nicola Thirlwall</t>
  </si>
  <si>
    <t>Simon Garoghan</t>
  </si>
  <si>
    <t>Adam Langley</t>
  </si>
  <si>
    <t>Douglas Osborne</t>
  </si>
  <si>
    <t>Roberto Giovanelli</t>
  </si>
  <si>
    <t>Jo Clements</t>
  </si>
  <si>
    <t>Suffolk Trail Runners</t>
  </si>
  <si>
    <t>Mark Browne</t>
  </si>
  <si>
    <t>Karen Wisby-Thomas</t>
  </si>
  <si>
    <t>Harvel Hash House Harriers</t>
  </si>
  <si>
    <t>Ryan Grimwood</t>
  </si>
  <si>
    <t>Graham Harrison</t>
  </si>
  <si>
    <t>Clive Stephenson</t>
  </si>
  <si>
    <t>Nick Vickery</t>
  </si>
  <si>
    <t>Kevin Hughes</t>
  </si>
  <si>
    <t>John Tobin</t>
  </si>
  <si>
    <t>Victoria Murton</t>
  </si>
  <si>
    <t>Steven Brown</t>
  </si>
  <si>
    <t>Nicholas Procter</t>
  </si>
  <si>
    <t>Sarah Yorke</t>
  </si>
  <si>
    <t>Cullen O'Donnell</t>
  </si>
  <si>
    <t>Dartford</t>
  </si>
  <si>
    <t>Neil Bryant</t>
  </si>
  <si>
    <t>Rebecca Gill</t>
  </si>
  <si>
    <t>David Payne</t>
  </si>
  <si>
    <t>Beginners 2 Runners</t>
  </si>
  <si>
    <t>Dan Jones</t>
  </si>
  <si>
    <t>Craig Ward</t>
  </si>
  <si>
    <t>Daniella Furneau</t>
  </si>
  <si>
    <t>Richard Turnbull</t>
  </si>
  <si>
    <t>Emilie Mallet</t>
  </si>
  <si>
    <t>Stuart Robinson</t>
  </si>
  <si>
    <t>Sarah Mulryan</t>
  </si>
  <si>
    <t>Michelle Gagie</t>
  </si>
  <si>
    <t>Jonathan  Algar</t>
  </si>
  <si>
    <t>Charlotte Passey</t>
  </si>
  <si>
    <t>Tony Miller</t>
  </si>
  <si>
    <t>Ray Murray</t>
  </si>
  <si>
    <t>Alex Cole</t>
  </si>
  <si>
    <t>Thomas Divers</t>
  </si>
  <si>
    <t>Mark  Rixon</t>
  </si>
  <si>
    <t>Robert Oxley</t>
  </si>
  <si>
    <t>Chris Death</t>
  </si>
  <si>
    <t>Carol Marsh</t>
  </si>
  <si>
    <t>Female Vet 55</t>
  </si>
  <si>
    <t>Mark Jolley</t>
  </si>
  <si>
    <t>David Harbottle</t>
  </si>
  <si>
    <t>Andrew Ribbans</t>
  </si>
  <si>
    <t>Darryl Charman</t>
  </si>
  <si>
    <t>Kelly Jarvis</t>
  </si>
  <si>
    <t>Kevin Bevis</t>
  </si>
  <si>
    <t>Geoffrey Dickson</t>
  </si>
  <si>
    <t>John Gillis</t>
  </si>
  <si>
    <t>Lisa Day</t>
  </si>
  <si>
    <t>John Card</t>
  </si>
  <si>
    <t>Adam Bridge</t>
  </si>
  <si>
    <t>Phil Parker</t>
  </si>
  <si>
    <t>Darren  Todd</t>
  </si>
  <si>
    <t>Terence  Merry</t>
  </si>
  <si>
    <t>Andy Howard</t>
  </si>
  <si>
    <t>Renee Young</t>
  </si>
  <si>
    <t>Simon  Hulls</t>
  </si>
  <si>
    <t>Yijnraj Gijrijng</t>
  </si>
  <si>
    <t>Matthew Cole</t>
  </si>
  <si>
    <t>Mathew Woolston</t>
  </si>
  <si>
    <t>Ben Monaghan</t>
  </si>
  <si>
    <t>Adam Browning</t>
  </si>
  <si>
    <t>Joe Mahoney</t>
  </si>
  <si>
    <t>Andy Gibson</t>
  </si>
  <si>
    <t>James Lancaster</t>
  </si>
  <si>
    <t>Robert Morgan</t>
  </si>
  <si>
    <t>Richard Vine</t>
  </si>
  <si>
    <t>Gillingham AC</t>
  </si>
  <si>
    <t>Lewis McIntyre</t>
  </si>
  <si>
    <t>Michael Golding</t>
  </si>
  <si>
    <t>Michael Jones</t>
  </si>
  <si>
    <t>Peter Godbee</t>
  </si>
  <si>
    <t>Mark Mcgowan</t>
  </si>
  <si>
    <t>Stuart Paterson</t>
  </si>
  <si>
    <t>Monica  Whitefield</t>
  </si>
  <si>
    <t>Gareth Thomas</t>
  </si>
  <si>
    <t>Justin Hannemann</t>
  </si>
  <si>
    <t>Brendan McIntyre</t>
  </si>
  <si>
    <t>Martin Flynn</t>
  </si>
  <si>
    <t>Gravesend Road Runners</t>
  </si>
  <si>
    <t>Richard Litchfield</t>
  </si>
  <si>
    <t>Patricia Rose</t>
  </si>
  <si>
    <t>Mark McMillan</t>
  </si>
  <si>
    <t>Kris Ruffell</t>
  </si>
  <si>
    <t>Hannah Maskell</t>
  </si>
  <si>
    <t>Ian Willmott</t>
  </si>
  <si>
    <t>Ryan Whalesby</t>
  </si>
  <si>
    <t>Dominic Russell</t>
  </si>
  <si>
    <t>Roy James</t>
  </si>
  <si>
    <t>James McPhun</t>
  </si>
  <si>
    <t>Dean Rekert</t>
  </si>
  <si>
    <t>Duncan Anderson</t>
  </si>
  <si>
    <t>Richards Abs</t>
  </si>
  <si>
    <t>Gerard Trill</t>
  </si>
  <si>
    <t>Orion Harriers</t>
  </si>
  <si>
    <t>Julie  Germaney</t>
  </si>
  <si>
    <t>Kent Police AC</t>
  </si>
  <si>
    <t>James  Arscott</t>
  </si>
  <si>
    <t>Florence Bailey</t>
  </si>
  <si>
    <t>Stewart Blackmore</t>
  </si>
  <si>
    <t>Adrian Last</t>
  </si>
  <si>
    <t>Andre Silva</t>
  </si>
  <si>
    <t>Andrew Cornford</t>
  </si>
  <si>
    <t>Jacquie  Hall</t>
  </si>
  <si>
    <t>John Green</t>
  </si>
  <si>
    <t>Ros Turgut</t>
  </si>
  <si>
    <t>Joao Nunes</t>
  </si>
  <si>
    <t>Catherine Harker</t>
  </si>
  <si>
    <t>Maxwell Wort</t>
  </si>
  <si>
    <t>Emma Winton</t>
  </si>
  <si>
    <t>Matt Rogers</t>
  </si>
  <si>
    <t>Craig  Ginn</t>
  </si>
  <si>
    <t>Elliott Clark</t>
  </si>
  <si>
    <t>David Jones</t>
  </si>
  <si>
    <t>Kathy Leaf</t>
  </si>
  <si>
    <t>Katy Brown</t>
  </si>
  <si>
    <t>Veronika Lothian</t>
  </si>
  <si>
    <t>Matt Ryan</t>
  </si>
  <si>
    <t>Adele Sharp</t>
  </si>
  <si>
    <t>Bill Jangra</t>
  </si>
  <si>
    <t>Arthur Dunne</t>
  </si>
  <si>
    <t>Peter Mcintyre</t>
  </si>
  <si>
    <t>Katreena Giovanelli</t>
  </si>
  <si>
    <t>Charlie Drewer</t>
  </si>
  <si>
    <t>Paul Cregg</t>
  </si>
  <si>
    <t>Charles Shaw</t>
  </si>
  <si>
    <t>Rebecca Davis</t>
  </si>
  <si>
    <t>Rebecca Tormey</t>
  </si>
  <si>
    <t>Scott  Williams</t>
  </si>
  <si>
    <t>Ben Whateley-Harris</t>
  </si>
  <si>
    <t>Zoe Ellsmore</t>
  </si>
  <si>
    <t>Peter Rogers</t>
  </si>
  <si>
    <t>Blackheath &amp; Bromley Harriers AC</t>
  </si>
  <si>
    <t>Martin Hill</t>
  </si>
  <si>
    <t>Paul Dolan</t>
  </si>
  <si>
    <t>Natasha Hulls</t>
  </si>
  <si>
    <t>Cath Shearer</t>
  </si>
  <si>
    <t>Jonathan  Wheeler</t>
  </si>
  <si>
    <t>Kay Barker</t>
  </si>
  <si>
    <t>Robert Ryan</t>
  </si>
  <si>
    <t>Mark Doerfel</t>
  </si>
  <si>
    <t>Alan Mackle</t>
  </si>
  <si>
    <t>Steve Denniss</t>
  </si>
  <si>
    <t>Hannah  Eardley</t>
  </si>
  <si>
    <t>Sue Wells</t>
  </si>
  <si>
    <t>Joanne Jeffreys</t>
  </si>
  <si>
    <t>Thanet Roadrunners AC</t>
  </si>
  <si>
    <t>Fiona Burness</t>
  </si>
  <si>
    <t>Kevin Burness</t>
  </si>
  <si>
    <t>Lyndsey Oborne</t>
  </si>
  <si>
    <t>Rod Tredgett</t>
  </si>
  <si>
    <t>Geoff Pearce</t>
  </si>
  <si>
    <t>Janet Cooper</t>
  </si>
  <si>
    <t>Ian Watkins</t>
  </si>
  <si>
    <t>Simon Elliott</t>
  </si>
  <si>
    <t>Dace Gleeson</t>
  </si>
  <si>
    <t>Amanda White</t>
  </si>
  <si>
    <t>New Eltham Joggers</t>
  </si>
  <si>
    <t>Brendon Davey</t>
  </si>
  <si>
    <t>Andrew Tobin</t>
  </si>
  <si>
    <t>Arron Bardoe</t>
  </si>
  <si>
    <t>Leon Simpson</t>
  </si>
  <si>
    <t>Ian Dickson</t>
  </si>
  <si>
    <t>Nick Stevenson</t>
  </si>
  <si>
    <t>Mark Aldam</t>
  </si>
  <si>
    <t>S Born</t>
  </si>
  <si>
    <t>Gemma Brown</t>
  </si>
  <si>
    <t>Laura Squires</t>
  </si>
  <si>
    <t>Steve Rosier</t>
  </si>
  <si>
    <t>Steve May</t>
  </si>
  <si>
    <t>Mark Bentley</t>
  </si>
  <si>
    <t>Andy Wood</t>
  </si>
  <si>
    <t>Lewis Mcleavey</t>
  </si>
  <si>
    <t>Sweatshop Running Community</t>
  </si>
  <si>
    <t>Helen Fooks</t>
  </si>
  <si>
    <t>Monica  Lungu</t>
  </si>
  <si>
    <t>Jane Gough</t>
  </si>
  <si>
    <t>Christopher Jackson</t>
  </si>
  <si>
    <t>Manpinder Sahota</t>
  </si>
  <si>
    <t>Sarah Sheerin</t>
  </si>
  <si>
    <t>Mark Hawtree</t>
  </si>
  <si>
    <t>James Felton</t>
  </si>
  <si>
    <t>Robin Taylor</t>
  </si>
  <si>
    <t>Medway Fit</t>
  </si>
  <si>
    <t>Marie Debont-Booth</t>
  </si>
  <si>
    <t>Gavin Shaw</t>
  </si>
  <si>
    <t>Laura Finch</t>
  </si>
  <si>
    <t>Nicola Jackson</t>
  </si>
  <si>
    <t>Corrie Thompson</t>
  </si>
  <si>
    <t>Czarina Barrington</t>
  </si>
  <si>
    <t>Katie Chamberlayne</t>
  </si>
  <si>
    <t>Meena Mitra</t>
  </si>
  <si>
    <t>Graham  Asbury</t>
  </si>
  <si>
    <t>Steve Dunkerley</t>
  </si>
  <si>
    <t>Tunbridge Wells Triathlon Club</t>
  </si>
  <si>
    <t>Tracey Taylor</t>
  </si>
  <si>
    <t>Vikki McBride</t>
  </si>
  <si>
    <t>Jeoffrey Bull</t>
  </si>
  <si>
    <t>Dave Forder</t>
  </si>
  <si>
    <t>Liz Delamain</t>
  </si>
  <si>
    <t>Barry Smith</t>
  </si>
  <si>
    <t>Gina Woodfine</t>
  </si>
  <si>
    <t>Sean Funnell</t>
  </si>
  <si>
    <t>Matthew Turner</t>
  </si>
  <si>
    <t>Owen  Jones</t>
  </si>
  <si>
    <t>Amanda Graham</t>
  </si>
  <si>
    <t>Sam Swift</t>
  </si>
  <si>
    <t>Matthew White</t>
  </si>
  <si>
    <t>Alan Lawrence</t>
  </si>
  <si>
    <t>Kali Richardson</t>
  </si>
  <si>
    <t>Lorna Wilson</t>
  </si>
  <si>
    <t>Richi Sutehall</t>
  </si>
  <si>
    <t>Simon Pick</t>
  </si>
  <si>
    <t>Carol Summers</t>
  </si>
  <si>
    <t>Alexander Cole</t>
  </si>
  <si>
    <t>Kevin Mair</t>
  </si>
  <si>
    <t>Kerry  Hayward</t>
  </si>
  <si>
    <t>Kerry Gaston</t>
  </si>
  <si>
    <t>Angela Ford</t>
  </si>
  <si>
    <t>John Hilton</t>
  </si>
  <si>
    <t>Darren Enever</t>
  </si>
  <si>
    <t>Angus G Bennison</t>
  </si>
  <si>
    <t>Pascale Michalski</t>
  </si>
  <si>
    <t>Emma Wright</t>
  </si>
  <si>
    <t>Charlotte Evans</t>
  </si>
  <si>
    <t>Rachael Wootton</t>
  </si>
  <si>
    <t>Emma Richardson-Smith</t>
  </si>
  <si>
    <t>Ben Love</t>
  </si>
  <si>
    <t>Chris Nason</t>
  </si>
  <si>
    <t>Ben Bradford</t>
  </si>
  <si>
    <t>Zoe Bartlett</t>
  </si>
  <si>
    <t>Laura Kidman</t>
  </si>
  <si>
    <t>Jessica Gothberg</t>
  </si>
  <si>
    <t>Darren Middleton</t>
  </si>
  <si>
    <t>Mark Jennings</t>
  </si>
  <si>
    <t>Mandeep Sahota</t>
  </si>
  <si>
    <t>Maria Carter</t>
  </si>
  <si>
    <t>Sarah Wardrop</t>
  </si>
  <si>
    <t>Rocco Paone</t>
  </si>
  <si>
    <t>Sarah Turner</t>
  </si>
  <si>
    <t>Morgan Reddish</t>
  </si>
  <si>
    <t>Benfleet RC</t>
  </si>
  <si>
    <t>Leena Aggarwal</t>
  </si>
  <si>
    <t>Louise Stoneham</t>
  </si>
  <si>
    <t>Tanya Samson</t>
  </si>
  <si>
    <t>Katie Bastick</t>
  </si>
  <si>
    <t>Christopher Ryan</t>
  </si>
  <si>
    <t>Simon Bartlett</t>
  </si>
  <si>
    <t>Emma Stilwell</t>
  </si>
  <si>
    <t>Lauren Wellbeloved</t>
  </si>
  <si>
    <t>Sam Kersey</t>
  </si>
  <si>
    <t>Tom Price</t>
  </si>
  <si>
    <t>Megan Cadman</t>
  </si>
  <si>
    <t>Paul White</t>
  </si>
  <si>
    <t>Stephen Briley</t>
  </si>
  <si>
    <t>Dianne Cooper</t>
  </si>
  <si>
    <t>Daniel Shaw</t>
  </si>
  <si>
    <t>Colin Honour</t>
  </si>
  <si>
    <t>Michael Weaver</t>
  </si>
  <si>
    <t>Claire Cameron-Potter</t>
  </si>
  <si>
    <t>Philip White</t>
  </si>
  <si>
    <t>Vicky Wood</t>
  </si>
  <si>
    <t>Jack Pearce</t>
  </si>
  <si>
    <t>Mandie George</t>
  </si>
  <si>
    <t>Gary Clements</t>
  </si>
  <si>
    <t>Mary Barradell</t>
  </si>
  <si>
    <t>Nicola Harris</t>
  </si>
  <si>
    <t>Debbie Dyson</t>
  </si>
  <si>
    <t>Natalie Marriner</t>
  </si>
  <si>
    <t>Stephen Harper</t>
  </si>
  <si>
    <t>Katie Bates</t>
  </si>
  <si>
    <t>Faversham Running Club</t>
  </si>
  <si>
    <t>Gary Groutage</t>
  </si>
  <si>
    <t>William Porter</t>
  </si>
  <si>
    <t>Natasha Potter</t>
  </si>
  <si>
    <t>Joseph Dunkerley</t>
  </si>
  <si>
    <t>Lisa Walsh</t>
  </si>
  <si>
    <t>Aimee Hughes</t>
  </si>
  <si>
    <t>Victoria  Mann</t>
  </si>
  <si>
    <t>Kevin John Ladley</t>
  </si>
  <si>
    <t>Andy Hider</t>
  </si>
  <si>
    <t>Paul Clarke</t>
  </si>
  <si>
    <t>Justin Griggs</t>
  </si>
  <si>
    <t>Lara Banks</t>
  </si>
  <si>
    <t>Alison Fryatt</t>
  </si>
  <si>
    <t>Barking Road Runners</t>
  </si>
  <si>
    <t>Natalie Bullman</t>
  </si>
  <si>
    <t>Jon Langford</t>
  </si>
  <si>
    <t>Ann Fuller</t>
  </si>
  <si>
    <t>Howard Hughes</t>
  </si>
  <si>
    <t>Jane Copeman</t>
  </si>
  <si>
    <t>Chris Arnold</t>
  </si>
  <si>
    <t>David  Monteith</t>
  </si>
  <si>
    <t>Olivia Besly</t>
  </si>
  <si>
    <t>Zoe Wright</t>
  </si>
  <si>
    <t>Neale Lancaster</t>
  </si>
  <si>
    <t>Lauren Gorey</t>
  </si>
  <si>
    <t>Emma Cole</t>
  </si>
  <si>
    <t>John Debarr-Odonnell</t>
  </si>
  <si>
    <t>Christopher Gill</t>
  </si>
  <si>
    <t>Elizabeth Boucher</t>
  </si>
  <si>
    <t>Lisa Gaskin</t>
  </si>
  <si>
    <t>Allison Jackaman</t>
  </si>
  <si>
    <t>Madeline Adger</t>
  </si>
  <si>
    <t>Sue Lawrence</t>
  </si>
  <si>
    <t>Robert Smith</t>
  </si>
  <si>
    <t>Ian Pullen</t>
  </si>
  <si>
    <t>Dave Reid</t>
  </si>
  <si>
    <t>Nick  Deakin</t>
  </si>
  <si>
    <t>Marion Browne</t>
  </si>
  <si>
    <t>Sarah Palmer</t>
  </si>
  <si>
    <t>Amanda Reid</t>
  </si>
  <si>
    <t>Terry Stephens</t>
  </si>
  <si>
    <t>Lindsay Stevens</t>
  </si>
  <si>
    <t>Rachel Bignell</t>
  </si>
  <si>
    <t>Charlotte Whitlock</t>
  </si>
  <si>
    <t>John Mole</t>
  </si>
  <si>
    <t>David Brooks</t>
  </si>
  <si>
    <t>Veterans AC</t>
  </si>
  <si>
    <t>Sarah Rice</t>
  </si>
  <si>
    <t>Neil  Howell</t>
  </si>
  <si>
    <t>Fay Oram</t>
  </si>
  <si>
    <t>Phill Vernon</t>
  </si>
  <si>
    <t>Robin Vernon</t>
  </si>
  <si>
    <t>Smita Gandhi</t>
  </si>
  <si>
    <t>Martin Harman</t>
  </si>
  <si>
    <t>Stephanie Mills</t>
  </si>
  <si>
    <t>Adam James</t>
  </si>
  <si>
    <t>Natalie Gailans</t>
  </si>
  <si>
    <t>Jayne Newman</t>
  </si>
  <si>
    <t>Nicki  Goodman</t>
  </si>
  <si>
    <t>Jack Wright</t>
  </si>
  <si>
    <t>Carl Collins</t>
  </si>
  <si>
    <t>George Hughes</t>
  </si>
  <si>
    <t>Thayer Prime</t>
  </si>
  <si>
    <t>Emma Beattie</t>
  </si>
  <si>
    <t>Daniel Alder</t>
  </si>
  <si>
    <t>Amy Worley</t>
  </si>
  <si>
    <t>Kimberley Hopkins</t>
  </si>
  <si>
    <t>Claire Watts Williams</t>
  </si>
  <si>
    <t>Jane Reid</t>
  </si>
  <si>
    <t>Suzie Mills</t>
  </si>
  <si>
    <t>Kenneth Gorrian</t>
  </si>
  <si>
    <t>Jane Adams</t>
  </si>
  <si>
    <t>Susan Savin</t>
  </si>
  <si>
    <t>Charlotte Singleton</t>
  </si>
  <si>
    <t>Neville Stevens</t>
  </si>
  <si>
    <t>Darran Gurr</t>
  </si>
  <si>
    <t>Melanie Baldwin</t>
  </si>
  <si>
    <t>Tracy Daniels</t>
  </si>
  <si>
    <t>Terry Wightwick</t>
  </si>
  <si>
    <t>ARMAD</t>
  </si>
  <si>
    <t>Paul Stollery</t>
  </si>
  <si>
    <t>Westbourne RC</t>
  </si>
  <si>
    <t>Melanie  South</t>
  </si>
  <si>
    <t>Charlene Mills</t>
  </si>
  <si>
    <t>Sarah  King</t>
  </si>
  <si>
    <t>Amy Cousins</t>
  </si>
  <si>
    <t>Barry Leaf</t>
  </si>
  <si>
    <t>Simon Kirk</t>
  </si>
  <si>
    <t>Keith Harvey</t>
  </si>
  <si>
    <t>Paul Northwood</t>
  </si>
  <si>
    <t>Daniella Graham</t>
  </si>
  <si>
    <t>Nicola Hobbs</t>
  </si>
  <si>
    <t>Michaela McMillan</t>
  </si>
  <si>
    <t>Richard  Scarff</t>
  </si>
  <si>
    <t>Kiera  Davidson</t>
  </si>
  <si>
    <t>Maxine Owen</t>
  </si>
  <si>
    <t>Rebecca Simpson</t>
  </si>
  <si>
    <t>Richard Briggs</t>
  </si>
  <si>
    <t>Jennifer Bailey</t>
  </si>
  <si>
    <t>Nicola Hudson</t>
  </si>
  <si>
    <t>Patricia Gravell</t>
  </si>
  <si>
    <t>Keely Dunsmore</t>
  </si>
  <si>
    <t>Gavin Dunsmore</t>
  </si>
  <si>
    <t>Sian Sims</t>
  </si>
  <si>
    <t>Akua Agyepong</t>
  </si>
  <si>
    <t>Clare Guilfoyle</t>
  </si>
  <si>
    <t>Claire Goldsmith</t>
  </si>
  <si>
    <t>Jemma Pattison</t>
  </si>
  <si>
    <t>Joanne Rasho</t>
  </si>
  <si>
    <t>David Flack</t>
  </si>
  <si>
    <t>Kay Kapsalis</t>
  </si>
  <si>
    <t>Michelle Stevens</t>
  </si>
  <si>
    <t>Khalid  Shekhbizeny</t>
  </si>
  <si>
    <t>Dean Toms</t>
  </si>
  <si>
    <t>Wendy Chatman</t>
  </si>
  <si>
    <t>Nicola  Reynolds</t>
  </si>
  <si>
    <t>Andrew Costin</t>
  </si>
  <si>
    <t>Charlie Friend</t>
  </si>
  <si>
    <t>Hendrika Melvin</t>
  </si>
  <si>
    <t>Keith Mason</t>
  </si>
  <si>
    <t>Angela Pixner</t>
  </si>
  <si>
    <t>Glen Blow</t>
  </si>
  <si>
    <t>Hannah Dare</t>
  </si>
  <si>
    <t>Simon Capey</t>
  </si>
  <si>
    <t>Patrick Morals</t>
  </si>
  <si>
    <t>Angela Hibbitt</t>
  </si>
  <si>
    <t>Mark Jewiss</t>
  </si>
  <si>
    <t>Shenel Suleyman</t>
  </si>
  <si>
    <t>Sally Newing</t>
  </si>
  <si>
    <t>Claire Smith</t>
  </si>
  <si>
    <t>Chloe Kirkin</t>
  </si>
  <si>
    <t>Pam Chahal</t>
  </si>
  <si>
    <t>Paul Marchi</t>
  </si>
  <si>
    <t>Ian Briggs</t>
  </si>
  <si>
    <t>Leonie Sheerin</t>
  </si>
  <si>
    <t>Louise Jones</t>
  </si>
  <si>
    <t>Maureen Guard</t>
  </si>
  <si>
    <t>Julie  Osborne</t>
  </si>
  <si>
    <t>Steve Keam</t>
  </si>
  <si>
    <t>Lauren Terrell</t>
  </si>
  <si>
    <t>Ben Sowden</t>
  </si>
  <si>
    <t>Jacqueline  Hadden</t>
  </si>
  <si>
    <t>Sarah Honour</t>
  </si>
  <si>
    <t>Nicola Allen</t>
  </si>
  <si>
    <t>Lisa Black</t>
  </si>
  <si>
    <t>Sarah Breslin</t>
  </si>
  <si>
    <t>Joanna Mahoney</t>
  </si>
  <si>
    <t>Ann Winterbottom</t>
  </si>
  <si>
    <t>Nancy Speakman</t>
  </si>
  <si>
    <t>Nichola Eldred</t>
  </si>
  <si>
    <t>Justin Hawes</t>
  </si>
  <si>
    <t>Joanna Smith</t>
  </si>
  <si>
    <t>Wendy Lecomber</t>
  </si>
  <si>
    <t>Liesa Sidders</t>
  </si>
  <si>
    <t>Kris Hull</t>
  </si>
  <si>
    <t>Tracy Chapman</t>
  </si>
  <si>
    <t>Vicky Stapleton</t>
  </si>
  <si>
    <t>Sophie Barras</t>
  </si>
  <si>
    <t>Jill Sayer</t>
  </si>
  <si>
    <t>Sylvia Jennings</t>
  </si>
  <si>
    <t>Samantha Goodrich</t>
  </si>
  <si>
    <t>Claire Simpkins</t>
  </si>
  <si>
    <t>Tara Austin</t>
  </si>
  <si>
    <t>Jennifer Pring</t>
  </si>
  <si>
    <t>Della Sullivan</t>
  </si>
  <si>
    <t>Sharon  Amaechi</t>
  </si>
  <si>
    <t>Inga Harris</t>
  </si>
  <si>
    <t>Charmaine Martinson</t>
  </si>
  <si>
    <t>Esther  Moore</t>
  </si>
  <si>
    <t>Fran Wintour</t>
  </si>
  <si>
    <t>Rebecca English</t>
  </si>
  <si>
    <t>Linda  Talbot</t>
  </si>
  <si>
    <t>Peter Granger</t>
  </si>
  <si>
    <t>Carol Penny</t>
  </si>
  <si>
    <t>Debbie Frost</t>
  </si>
  <si>
    <t>Carolyn Baker</t>
  </si>
  <si>
    <t>Andy Davidson</t>
  </si>
  <si>
    <t>Melanie Preston</t>
  </si>
  <si>
    <t>Andrea Little</t>
  </si>
  <si>
    <t>Maureen Bartlett</t>
  </si>
  <si>
    <t>Nadja Nsajja</t>
  </si>
  <si>
    <t>Joanne Danston</t>
  </si>
  <si>
    <t>Rosie Talbot</t>
  </si>
  <si>
    <t>Elizabeth  Powell</t>
  </si>
  <si>
    <t>Debbie Sawyer</t>
  </si>
  <si>
    <t>Simon Mummery</t>
  </si>
  <si>
    <t>Paul Jenkins</t>
  </si>
  <si>
    <t>SIMON BRYANT</t>
  </si>
  <si>
    <t>M35</t>
  </si>
  <si>
    <t>DANIEL SELMAN</t>
  </si>
  <si>
    <t>M45</t>
  </si>
  <si>
    <t>MATTHEW POND</t>
  </si>
  <si>
    <t>JM</t>
  </si>
  <si>
    <t>JASON MERCER</t>
  </si>
  <si>
    <t>MARCUS ELWES</t>
  </si>
  <si>
    <t>M55</t>
  </si>
  <si>
    <t>LUKE SQUIRREL</t>
  </si>
  <si>
    <t>PAUL KELLY</t>
  </si>
  <si>
    <t>W40</t>
  </si>
  <si>
    <t>PAUL STRACHAN</t>
  </si>
  <si>
    <t>MATT JONES</t>
  </si>
  <si>
    <t>JEREMY TOWNSEND</t>
  </si>
  <si>
    <t>VIRAL TANNA</t>
  </si>
  <si>
    <t>GARY SMITH</t>
  </si>
  <si>
    <t>ANDREW STUBBS</t>
  </si>
  <si>
    <t>M65</t>
  </si>
  <si>
    <t>VASSILIS SAKIZLIS</t>
  </si>
  <si>
    <t>DAVID BUGDEN</t>
  </si>
  <si>
    <t>W50</t>
  </si>
  <si>
    <t>EMMA HAY</t>
  </si>
  <si>
    <t>OSCAR ENGLES</t>
  </si>
  <si>
    <t>SPENCER DAVIS</t>
  </si>
  <si>
    <t>NATALIE COMPTON</t>
  </si>
  <si>
    <t>MICHELLE MARSH</t>
  </si>
  <si>
    <t>WENDY TUNG</t>
  </si>
  <si>
    <t>KAREN CLARK</t>
  </si>
  <si>
    <t>DEBBIE MCKENZIE</t>
  </si>
  <si>
    <t>ANGE MCLELLAN</t>
  </si>
  <si>
    <t>HANNAH HARRISON</t>
  </si>
  <si>
    <t>HOLLY ALLISON</t>
  </si>
  <si>
    <t>JW</t>
  </si>
  <si>
    <t>HILARY WILLIAMS</t>
  </si>
  <si>
    <t>SARA DONNELLY</t>
  </si>
  <si>
    <t>AMY SMIT</t>
  </si>
  <si>
    <t>GEMMA SAMPSON</t>
  </si>
  <si>
    <t>OLIVIA SENBANJO</t>
  </si>
  <si>
    <t>SONIA PUTTOCK</t>
  </si>
  <si>
    <t>JOSHUA MITCHELL</t>
  </si>
  <si>
    <t>SARAH STONARD</t>
  </si>
  <si>
    <t>JANET LITTLEJOHN</t>
  </si>
  <si>
    <t>JANINE HARRIS</t>
  </si>
  <si>
    <t>PAUL DRYDEN</t>
  </si>
  <si>
    <t>DAVID FORDYCE</t>
  </si>
  <si>
    <t>JOHN GURNEY</t>
  </si>
  <si>
    <t>DARREN STEVENS</t>
  </si>
  <si>
    <t>ANDREW BREESE</t>
  </si>
  <si>
    <t>ELLIOT MILLER</t>
  </si>
  <si>
    <t>JENNY LENG</t>
  </si>
  <si>
    <t>BILL MIDDLETON</t>
  </si>
  <si>
    <t>HANNAH ROBERTS</t>
  </si>
  <si>
    <t>ALAN NIBLOCK</t>
  </si>
  <si>
    <t>MARTIN CUNNINGHAM</t>
  </si>
  <si>
    <t>SIMON FOX</t>
  </si>
  <si>
    <t>ROGER VILARDELL</t>
  </si>
  <si>
    <t>Bib No.</t>
  </si>
  <si>
    <t>Position</t>
  </si>
  <si>
    <t>Finish Time</t>
  </si>
  <si>
    <t>Result if more than 8</t>
  </si>
  <si>
    <t>Final Grand Prix result (best 8 scores)</t>
  </si>
  <si>
    <t>STEPHEN</t>
  </si>
  <si>
    <t>POND</t>
  </si>
  <si>
    <t>MV40</t>
  </si>
  <si>
    <t>PETTS WOOD RUNNERS</t>
  </si>
  <si>
    <t>TOM</t>
  </si>
  <si>
    <t>MEDHURST</t>
  </si>
  <si>
    <t>JASON</t>
  </si>
  <si>
    <t>MERCER</t>
  </si>
  <si>
    <t>MATTHEW</t>
  </si>
  <si>
    <t>MU20</t>
  </si>
  <si>
    <t>ANDREW</t>
  </si>
  <si>
    <t>SQUIRRELL</t>
  </si>
  <si>
    <t>MARTIN</t>
  </si>
  <si>
    <t>CUNNINGHAM</t>
  </si>
  <si>
    <t>MV50</t>
  </si>
  <si>
    <t>JOHNNY</t>
  </si>
  <si>
    <t>GILL</t>
  </si>
  <si>
    <t>STEVE</t>
  </si>
  <si>
    <t>BOWLEY</t>
  </si>
  <si>
    <t>PETER</t>
  </si>
  <si>
    <t>FISHER</t>
  </si>
  <si>
    <t>GARY</t>
  </si>
  <si>
    <t>SMITH</t>
  </si>
  <si>
    <t>JACK</t>
  </si>
  <si>
    <t>HARDING</t>
  </si>
  <si>
    <t>RALPH</t>
  </si>
  <si>
    <t>AMBROSE</t>
  </si>
  <si>
    <t>KATHRYN</t>
  </si>
  <si>
    <t>SUCKLING</t>
  </si>
  <si>
    <t>FV45</t>
  </si>
  <si>
    <t>ELLIOT</t>
  </si>
  <si>
    <t>MILLER</t>
  </si>
  <si>
    <t>JENNY</t>
  </si>
  <si>
    <t>LENG</t>
  </si>
  <si>
    <t>MICHAEL</t>
  </si>
  <si>
    <t>PAUL</t>
  </si>
  <si>
    <t>HAYLOCK</t>
  </si>
  <si>
    <t>WHITE</t>
  </si>
  <si>
    <t>ANTONY</t>
  </si>
  <si>
    <t>MITCHELL</t>
  </si>
  <si>
    <t>GILLIAN</t>
  </si>
  <si>
    <t>SELMAN</t>
  </si>
  <si>
    <t>FV35</t>
  </si>
  <si>
    <t>MARK</t>
  </si>
  <si>
    <t>BURGESS</t>
  </si>
  <si>
    <t>BURNETT</t>
  </si>
  <si>
    <t>MV60</t>
  </si>
  <si>
    <t>STRACHAN</t>
  </si>
  <si>
    <t>IAN</t>
  </si>
  <si>
    <t>BAULY</t>
  </si>
  <si>
    <t>CHRIS</t>
  </si>
  <si>
    <t>SUMMERS</t>
  </si>
  <si>
    <t>JULIAN</t>
  </si>
  <si>
    <t>EDMONDS</t>
  </si>
  <si>
    <t>STUBBS</t>
  </si>
  <si>
    <t>DANIELS</t>
  </si>
  <si>
    <t>JEREMY</t>
  </si>
  <si>
    <t>BENSON</t>
  </si>
  <si>
    <t>CLARE</t>
  </si>
  <si>
    <t>DELAMAIN</t>
  </si>
  <si>
    <t>JANINE</t>
  </si>
  <si>
    <t>DAVID</t>
  </si>
  <si>
    <t>BUGDEN</t>
  </si>
  <si>
    <t>BARRETT</t>
  </si>
  <si>
    <t>NIGEL</t>
  </si>
  <si>
    <t>HEWSON</t>
  </si>
  <si>
    <t>SPENCER</t>
  </si>
  <si>
    <t>DAVIS</t>
  </si>
  <si>
    <t>JULIE</t>
  </si>
  <si>
    <t>TRAVERS</t>
  </si>
  <si>
    <t>ELLIE</t>
  </si>
  <si>
    <t>MARTYN</t>
  </si>
  <si>
    <t>BROWN</t>
  </si>
  <si>
    <t>NATHALIE</t>
  </si>
  <si>
    <t>CHARLEY</t>
  </si>
  <si>
    <t>GORDON</t>
  </si>
  <si>
    <t>JULIANNA</t>
  </si>
  <si>
    <t>JENKINS</t>
  </si>
  <si>
    <t>ALLISON</t>
  </si>
  <si>
    <t>OLIVIA</t>
  </si>
  <si>
    <t>SENBANJO</t>
  </si>
  <si>
    <t>DARREN</t>
  </si>
  <si>
    <t>STEVENS</t>
  </si>
  <si>
    <t>EMMA</t>
  </si>
  <si>
    <t>CRAWFORD</t>
  </si>
  <si>
    <t>KEV</t>
  </si>
  <si>
    <t>HOWARTH</t>
  </si>
  <si>
    <t>ROBSON</t>
  </si>
  <si>
    <t>MARCUS</t>
  </si>
  <si>
    <t>ELWES</t>
  </si>
  <si>
    <t>STUART</t>
  </si>
  <si>
    <t>SCOTT</t>
  </si>
  <si>
    <t>MOY</t>
  </si>
  <si>
    <t>MCGOWAN</t>
  </si>
  <si>
    <t>FV55</t>
  </si>
  <si>
    <t>EADAOIN</t>
  </si>
  <si>
    <t>LOUISE</t>
  </si>
  <si>
    <t>HATCH</t>
  </si>
  <si>
    <t>ELAINE</t>
  </si>
  <si>
    <t>GRIFFITHS</t>
  </si>
  <si>
    <t>MICHELLE</t>
  </si>
  <si>
    <t>MARSH</t>
  </si>
  <si>
    <t>SARAH</t>
  </si>
  <si>
    <t>STONARD</t>
  </si>
  <si>
    <t>HARPER</t>
  </si>
  <si>
    <t>PHERENICE</t>
  </si>
  <si>
    <t>WORSEY-BUCK</t>
  </si>
  <si>
    <t>SUSAN</t>
  </si>
  <si>
    <t>HANNEY</t>
  </si>
  <si>
    <t>AMY</t>
  </si>
  <si>
    <t>SMIT</t>
  </si>
  <si>
    <t>LINDA</t>
  </si>
  <si>
    <t>HELEN</t>
  </si>
  <si>
    <t>POWELL</t>
  </si>
  <si>
    <t>JO</t>
  </si>
  <si>
    <t>MORGAN</t>
  </si>
  <si>
    <t>ALISON</t>
  </si>
  <si>
    <t>MACOWAN</t>
  </si>
  <si>
    <t>LYNN</t>
  </si>
  <si>
    <t>ROWDEN</t>
  </si>
  <si>
    <t>JANE</t>
  </si>
  <si>
    <t>THOMAS</t>
  </si>
  <si>
    <t>WENDY</t>
  </si>
  <si>
    <t>LE COMBER</t>
  </si>
  <si>
    <t>KATHY</t>
  </si>
  <si>
    <t>ORLA</t>
  </si>
  <si>
    <t>WESTON</t>
  </si>
  <si>
    <t>DONNA</t>
  </si>
  <si>
    <t>CARROLL</t>
  </si>
  <si>
    <t>First Name</t>
  </si>
  <si>
    <t>Last Name</t>
  </si>
  <si>
    <t>ELIZABETH</t>
  </si>
  <si>
    <t>HARRIS</t>
  </si>
  <si>
    <t>LYTT</t>
  </si>
  <si>
    <t>Group A</t>
  </si>
  <si>
    <t>A1</t>
  </si>
  <si>
    <t>A2</t>
  </si>
  <si>
    <t>A3</t>
  </si>
  <si>
    <t>C1</t>
  </si>
  <si>
    <t>C2</t>
  </si>
  <si>
    <t>E1</t>
  </si>
  <si>
    <t>E2</t>
  </si>
  <si>
    <t>E3</t>
  </si>
  <si>
    <t>G1</t>
  </si>
  <si>
    <t>G3</t>
  </si>
  <si>
    <t>I1</t>
  </si>
  <si>
    <t>I2</t>
  </si>
  <si>
    <t>I3</t>
  </si>
  <si>
    <t>B1</t>
  </si>
  <si>
    <t>B2</t>
  </si>
  <si>
    <t>B3</t>
  </si>
  <si>
    <t>D1</t>
  </si>
  <si>
    <t>D2</t>
  </si>
  <si>
    <t>D3</t>
  </si>
  <si>
    <t>F1</t>
  </si>
  <si>
    <t>F2</t>
  </si>
  <si>
    <t>F3</t>
  </si>
  <si>
    <t>H1</t>
  </si>
  <si>
    <t>H2</t>
  </si>
  <si>
    <t>H3</t>
  </si>
  <si>
    <t>J1</t>
  </si>
  <si>
    <t>J2</t>
  </si>
  <si>
    <t>J3</t>
  </si>
  <si>
    <t>Group B</t>
  </si>
  <si>
    <t>Group C</t>
  </si>
  <si>
    <t>Group E</t>
  </si>
  <si>
    <t>Group G</t>
  </si>
  <si>
    <t>Group I</t>
  </si>
  <si>
    <t>Group D</t>
  </si>
  <si>
    <t>Group F</t>
  </si>
  <si>
    <t>Group H</t>
  </si>
  <si>
    <t>Group J</t>
  </si>
  <si>
    <t>Races</t>
  </si>
  <si>
    <t>C2 Joint</t>
  </si>
  <si>
    <t>G1 Joint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</si>
</sst>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0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7272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333333"/>
      <name val="Allerta"/>
    </font>
    <font>
      <b/>
      <sz val="11"/>
      <color rgb="FF07093D"/>
      <name val="Arial"/>
      <family val="2"/>
    </font>
    <font>
      <sz val="11"/>
      <color rgb="FF07093D"/>
      <name val="Arial"/>
      <family val="2"/>
    </font>
    <font>
      <sz val="11"/>
      <color rgb="FF555544"/>
      <name val="Tahoma"/>
      <family val="2"/>
    </font>
    <font>
      <b/>
      <sz val="11"/>
      <color rgb="FF555544"/>
      <name val="Tahoma"/>
      <family val="2"/>
    </font>
    <font>
      <b/>
      <sz val="9.9"/>
      <color theme="1"/>
      <name val="Calibri"/>
      <family val="2"/>
      <scheme val="minor"/>
    </font>
    <font>
      <sz val="8.8000000000000007"/>
      <color theme="1"/>
      <name val="Calibri"/>
      <family val="2"/>
      <scheme val="minor"/>
    </font>
    <font>
      <sz val="10"/>
      <color rgb="FF000000"/>
      <name val="Times New Roman"/>
      <charset val="1"/>
    </font>
    <font>
      <b/>
      <sz val="11"/>
      <color rgb="FF000000"/>
      <name val="Times New Roman"/>
      <charset val="1"/>
    </font>
    <font>
      <sz val="9"/>
      <color rgb="FF07093D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04E8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21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1" fontId="7" fillId="0" borderId="0" xfId="0" applyNumberFormat="1" applyFont="1" applyFill="1" applyAlignment="1">
      <alignment horizontal="center" vertical="center" wrapText="1"/>
    </xf>
    <xf numFmtId="21" fontId="0" fillId="0" borderId="0" xfId="0" applyNumberFormat="1" applyFill="1" applyAlignment="1">
      <alignment horizontal="center"/>
    </xf>
    <xf numFmtId="21" fontId="7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21" fontId="0" fillId="0" borderId="0" xfId="0" applyNumberForma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1" fontId="0" fillId="0" borderId="0" xfId="0" applyNumberFormat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Alignment="1"/>
    <xf numFmtId="0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6" fontId="0" fillId="0" borderId="0" xfId="0" applyNumberFormat="1" applyAlignment="1">
      <alignment wrapText="1"/>
    </xf>
    <xf numFmtId="0" fontId="0" fillId="0" borderId="0" xfId="0" applyFill="1" applyAlignment="1">
      <alignment horizontal="center" vertical="top" wrapText="1"/>
    </xf>
    <xf numFmtId="21" fontId="0" fillId="0" borderId="0" xfId="0" applyNumberFormat="1" applyAlignment="1">
      <alignment wrapText="1"/>
    </xf>
    <xf numFmtId="0" fontId="0" fillId="2" borderId="0" xfId="0" applyFill="1"/>
    <xf numFmtId="46" fontId="0" fillId="0" borderId="0" xfId="0" applyNumberFormat="1"/>
    <xf numFmtId="0" fontId="0" fillId="3" borderId="0" xfId="0" applyFill="1"/>
    <xf numFmtId="21" fontId="0" fillId="0" borderId="0" xfId="0" applyNumberFormat="1"/>
    <xf numFmtId="46" fontId="0" fillId="2" borderId="0" xfId="0" applyNumberFormat="1" applyFill="1"/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20" fontId="0" fillId="0" borderId="0" xfId="0" quotePrefix="1" applyNumberFormat="1"/>
    <xf numFmtId="164" fontId="0" fillId="0" borderId="0" xfId="0" applyNumberFormat="1"/>
    <xf numFmtId="164" fontId="10" fillId="0" borderId="0" xfId="0" applyNumberFormat="1" applyFont="1" applyAlignment="1">
      <alignment horizontal="left" vertical="center" wrapText="1" indent="1"/>
    </xf>
    <xf numFmtId="164" fontId="11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2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1" fontId="2" fillId="0" borderId="0" xfId="0" applyNumberFormat="1" applyFont="1" applyAlignment="1">
      <alignment horizontal="left" vertical="center"/>
    </xf>
    <xf numFmtId="0" fontId="0" fillId="0" borderId="1" xfId="0" applyBorder="1"/>
    <xf numFmtId="0" fontId="12" fillId="0" borderId="0" xfId="0" applyFont="1" applyAlignment="1">
      <alignment vertical="center" wrapText="1"/>
    </xf>
    <xf numFmtId="21" fontId="12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21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21" fontId="15" fillId="0" borderId="0" xfId="0" applyNumberFormat="1" applyFont="1"/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0" fillId="0" borderId="2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 wrapText="1"/>
    </xf>
    <xf numFmtId="0" fontId="6" fillId="5" borderId="4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8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6" borderId="0" xfId="0" applyFont="1" applyFill="1" applyAlignment="1">
      <alignment wrapText="1"/>
    </xf>
    <xf numFmtId="21" fontId="16" fillId="6" borderId="0" xfId="0" applyNumberFormat="1" applyFont="1" applyFill="1" applyAlignment="1">
      <alignment wrapText="1"/>
    </xf>
    <xf numFmtId="0" fontId="17" fillId="6" borderId="0" xfId="0" applyFont="1" applyFill="1" applyAlignment="1">
      <alignment wrapText="1"/>
    </xf>
    <xf numFmtId="0" fontId="0" fillId="6" borderId="0" xfId="0" applyFill="1" applyBorder="1" applyAlignment="1">
      <alignment wrapText="1"/>
    </xf>
    <xf numFmtId="0" fontId="0" fillId="6" borderId="0" xfId="0" applyFill="1" applyBorder="1" applyAlignment="1">
      <alignment horizontal="center" wrapText="1"/>
    </xf>
    <xf numFmtId="0" fontId="17" fillId="6" borderId="0" xfId="0" applyFont="1" applyFill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18" fillId="6" borderId="16" xfId="0" applyFont="1" applyFill="1" applyBorder="1" applyAlignment="1">
      <alignment wrapText="1"/>
    </xf>
    <xf numFmtId="0" fontId="18" fillId="6" borderId="0" xfId="0" applyFont="1" applyFill="1" applyBorder="1" applyAlignment="1">
      <alignment wrapText="1"/>
    </xf>
    <xf numFmtId="46" fontId="18" fillId="6" borderId="0" xfId="0" applyNumberFormat="1" applyFont="1" applyFill="1" applyBorder="1" applyAlignment="1">
      <alignment wrapText="1"/>
    </xf>
    <xf numFmtId="0" fontId="18" fillId="6" borderId="17" xfId="0" applyFont="1" applyFill="1" applyBorder="1" applyAlignment="1">
      <alignment wrapText="1"/>
    </xf>
    <xf numFmtId="21" fontId="18" fillId="6" borderId="0" xfId="0" applyNumberFormat="1" applyFont="1" applyFill="1" applyBorder="1" applyAlignment="1">
      <alignment wrapText="1"/>
    </xf>
    <xf numFmtId="0" fontId="19" fillId="7" borderId="14" xfId="0" applyFont="1" applyFill="1" applyBorder="1" applyAlignment="1">
      <alignment wrapText="1"/>
    </xf>
    <xf numFmtId="0" fontId="19" fillId="7" borderId="15" xfId="0" applyFont="1" applyFill="1" applyBorder="1" applyAlignment="1">
      <alignment wrapText="1"/>
    </xf>
    <xf numFmtId="0" fontId="18" fillId="6" borderId="1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/>
  </sheetViews>
  <sheetFormatPr defaultRowHeight="15"/>
  <cols>
    <col min="2" max="2" width="18.28515625" bestFit="1" customWidth="1"/>
    <col min="8" max="8" width="22.42578125" bestFit="1" customWidth="1"/>
  </cols>
  <sheetData>
    <row r="1" spans="1:10">
      <c r="A1" s="48" t="s">
        <v>1611</v>
      </c>
      <c r="B1" s="48" t="s">
        <v>358</v>
      </c>
      <c r="C1" s="48" t="s">
        <v>510</v>
      </c>
      <c r="D1" s="48" t="s">
        <v>1649</v>
      </c>
      <c r="G1" s="48" t="s">
        <v>1640</v>
      </c>
      <c r="H1" s="48" t="s">
        <v>358</v>
      </c>
      <c r="I1" s="48" t="s">
        <v>510</v>
      </c>
      <c r="J1" s="48" t="s">
        <v>1649</v>
      </c>
    </row>
    <row r="2" spans="1:10">
      <c r="A2" t="s">
        <v>1612</v>
      </c>
      <c r="B2" t="str">
        <f>VLOOKUP(A2,'PWR Grand Prix overall'!$T:$W,2,0)</f>
        <v>Simon Dahdi</v>
      </c>
      <c r="C2">
        <f>VLOOKUP(A2,'PWR Grand Prix overall'!$T:$W,3,0)</f>
        <v>144</v>
      </c>
      <c r="D2">
        <f>VLOOKUP(A2,'PWR Grand Prix overall'!$T:$W,4,0)</f>
        <v>8</v>
      </c>
      <c r="G2" t="s">
        <v>1625</v>
      </c>
      <c r="H2" t="str">
        <f>VLOOKUP(G2,'PWR Grand Prix overall'!$T:$W,2,0)</f>
        <v>Tom Medhurst</v>
      </c>
      <c r="I2">
        <f>VLOOKUP(G2,'PWR Grand Prix overall'!$T:$W,3,0)</f>
        <v>147</v>
      </c>
      <c r="J2">
        <f>VLOOKUP(G2,'PWR Grand Prix overall'!$T:$W,4,0)</f>
        <v>8</v>
      </c>
    </row>
    <row r="3" spans="1:10">
      <c r="A3" t="s">
        <v>1613</v>
      </c>
      <c r="B3" t="str">
        <f>VLOOKUP(A3,'PWR Grand Prix overall'!$T:$W,2,0)</f>
        <v>Stephen POND</v>
      </c>
      <c r="C3">
        <f>VLOOKUP(A3,'PWR Grand Prix overall'!$T:$W,3,0)</f>
        <v>138</v>
      </c>
      <c r="D3">
        <f>VLOOKUP(A3,'PWR Grand Prix overall'!$T:$W,4,0)</f>
        <v>9</v>
      </c>
      <c r="G3" t="s">
        <v>1626</v>
      </c>
      <c r="H3" t="str">
        <f>VLOOKUP(G3,'PWR Grand Prix overall'!$T:$W,2,0)</f>
        <v>Andrew SQUIRRELL</v>
      </c>
      <c r="I3">
        <f>VLOOKUP(G3,'PWR Grand Prix overall'!$T:$W,3,0)</f>
        <v>139</v>
      </c>
      <c r="J3">
        <f>VLOOKUP(G3,'PWR Grand Prix overall'!$T:$W,4,0)</f>
        <v>9</v>
      </c>
    </row>
    <row r="4" spans="1:10">
      <c r="A4" t="s">
        <v>1614</v>
      </c>
      <c r="B4" t="str">
        <f>VLOOKUP(A4,'PWR Grand Prix overall'!$T:$W,2,0)</f>
        <v>David Groom</v>
      </c>
      <c r="C4">
        <f>VLOOKUP(A4,'PWR Grand Prix overall'!$T:$W,3,0)</f>
        <v>86</v>
      </c>
      <c r="D4">
        <f>VLOOKUP(A4,'PWR Grand Prix overall'!$T:$W,4,0)</f>
        <v>6</v>
      </c>
      <c r="G4" t="s">
        <v>1627</v>
      </c>
      <c r="H4" t="str">
        <f>VLOOKUP(G4,'PWR Grand Prix overall'!$T:$W,2,0)</f>
        <v>Steve Bowley</v>
      </c>
      <c r="I4">
        <f>VLOOKUP(G4,'PWR Grand Prix overall'!$T:$W,3,0)</f>
        <v>134</v>
      </c>
      <c r="J4">
        <f>VLOOKUP(G4,'PWR Grand Prix overall'!$T:$W,4,0)</f>
        <v>10</v>
      </c>
    </row>
    <row r="6" spans="1:10">
      <c r="A6" s="48" t="s">
        <v>1641</v>
      </c>
      <c r="B6" s="48" t="s">
        <v>358</v>
      </c>
      <c r="C6" s="48" t="s">
        <v>510</v>
      </c>
      <c r="D6" s="48" t="s">
        <v>1649</v>
      </c>
      <c r="G6" s="48" t="s">
        <v>1645</v>
      </c>
      <c r="H6" s="48" t="s">
        <v>358</v>
      </c>
      <c r="I6" s="48" t="s">
        <v>510</v>
      </c>
      <c r="J6" s="48" t="s">
        <v>1649</v>
      </c>
    </row>
    <row r="7" spans="1:10">
      <c r="A7" t="s">
        <v>1615</v>
      </c>
      <c r="B7" t="str">
        <f>VLOOKUP(A7,'PWR Grand Prix overall'!$T:$W,2,0)</f>
        <v>Peter Fisher</v>
      </c>
      <c r="C7">
        <f>VLOOKUP(A7,'PWR Grand Prix overall'!$T:$W,3,0)</f>
        <v>146</v>
      </c>
      <c r="D7">
        <f>VLOOKUP(A7,'PWR Grand Prix overall'!$T:$W,4,0)</f>
        <v>8</v>
      </c>
      <c r="G7" t="s">
        <v>1628</v>
      </c>
      <c r="H7" t="str">
        <f>VLOOKUP(G7,'PWR Grand Prix overall'!$T:$W,2,0)</f>
        <v>Paul Haylock</v>
      </c>
      <c r="I7">
        <f>VLOOKUP(G7,'PWR Grand Prix overall'!$T:$W,3,0)</f>
        <v>144</v>
      </c>
      <c r="J7">
        <f>VLOOKUP(G7,'PWR Grand Prix overall'!$T:$W,4,0)</f>
        <v>10</v>
      </c>
    </row>
    <row r="8" spans="1:10">
      <c r="A8" t="s">
        <v>1616</v>
      </c>
      <c r="B8" t="str">
        <f>VLOOKUP(A8,'PWR Grand Prix overall'!$T:$W,2,0)</f>
        <v>Kathryn SUCKLING</v>
      </c>
      <c r="C8">
        <f>VLOOKUP(A8,'PWR Grand Prix overall'!$T:$W,3,0)</f>
        <v>130</v>
      </c>
      <c r="D8">
        <f>VLOOKUP(A8,'PWR Grand Prix overall'!$T:$W,4,0)</f>
        <v>8</v>
      </c>
      <c r="G8" t="s">
        <v>1629</v>
      </c>
      <c r="H8" t="str">
        <f>VLOOKUP(G8,'PWR Grand Prix overall'!$T:$W,2,0)</f>
        <v>Ralph Ambrose</v>
      </c>
      <c r="I8">
        <f>VLOOKUP(G8,'PWR Grand Prix overall'!$T:$W,3,0)</f>
        <v>134</v>
      </c>
      <c r="J8">
        <f>VLOOKUP(G8,'PWR Grand Prix overall'!$T:$W,4,0)</f>
        <v>7</v>
      </c>
    </row>
    <row r="9" spans="1:10">
      <c r="A9" t="s">
        <v>1650</v>
      </c>
      <c r="B9" t="str">
        <f>VLOOKUP(A9,'PWR Grand Prix overall'!$T:$W,2,0)</f>
        <v>Steve White</v>
      </c>
      <c r="C9">
        <f>VLOOKUP(A9,'PWR Grand Prix overall'!$T:$W,3,0)</f>
        <v>130</v>
      </c>
      <c r="D9">
        <f>VLOOKUP(A9,'PWR Grand Prix overall'!$T:$W,4,0)</f>
        <v>9</v>
      </c>
      <c r="G9" t="s">
        <v>1630</v>
      </c>
      <c r="H9" t="str">
        <f>VLOOKUP(G9,'PWR Grand Prix overall'!$T:$W,2,0)</f>
        <v>Mark Burgess</v>
      </c>
      <c r="I9">
        <f>VLOOKUP(G9,'PWR Grand Prix overall'!$T:$W,3,0)</f>
        <v>126</v>
      </c>
      <c r="J9">
        <f>VLOOKUP(G9,'PWR Grand Prix overall'!$T:$W,4,0)</f>
        <v>10</v>
      </c>
    </row>
    <row r="11" spans="1:10">
      <c r="A11" s="48" t="s">
        <v>1642</v>
      </c>
      <c r="B11" s="48" t="s">
        <v>358</v>
      </c>
      <c r="C11" s="48" t="s">
        <v>510</v>
      </c>
      <c r="D11" s="48" t="s">
        <v>1649</v>
      </c>
      <c r="G11" s="48" t="s">
        <v>1646</v>
      </c>
      <c r="H11" s="48" t="s">
        <v>358</v>
      </c>
      <c r="I11" s="48" t="s">
        <v>510</v>
      </c>
      <c r="J11" s="48" t="s">
        <v>1649</v>
      </c>
    </row>
    <row r="12" spans="1:10">
      <c r="A12" t="s">
        <v>1617</v>
      </c>
      <c r="B12" t="str">
        <f>VLOOKUP(A12,'PWR Grand Prix overall'!$T:$W,2,0)</f>
        <v>Martin Smith</v>
      </c>
      <c r="C12">
        <f>VLOOKUP(A12,'PWR Grand Prix overall'!$T:$W,3,0)</f>
        <v>156</v>
      </c>
      <c r="D12">
        <f>VLOOKUP(A12,'PWR Grand Prix overall'!$T:$W,4,0)</f>
        <v>11</v>
      </c>
      <c r="G12" t="s">
        <v>1631</v>
      </c>
      <c r="H12" t="str">
        <f>VLOOKUP(G12,'PWR Grand Prix overall'!$T:$W,2,0)</f>
        <v>Ian BAULY</v>
      </c>
      <c r="I12">
        <f>VLOOKUP(G12,'PWR Grand Prix overall'!$T:$W,3,0)</f>
        <v>154</v>
      </c>
      <c r="J12">
        <f>VLOOKUP(G12,'PWR Grand Prix overall'!$T:$W,4,0)</f>
        <v>8</v>
      </c>
    </row>
    <row r="13" spans="1:10">
      <c r="A13" t="s">
        <v>1618</v>
      </c>
      <c r="B13" t="str">
        <f>VLOOKUP(A13,'PWR Grand Prix overall'!$T:$W,2,0)</f>
        <v>Antony Mitchell</v>
      </c>
      <c r="C13">
        <f>VLOOKUP(A13,'PWR Grand Prix overall'!$T:$W,3,0)</f>
        <v>154</v>
      </c>
      <c r="D13">
        <f>VLOOKUP(A13,'PWR Grand Prix overall'!$T:$W,4,0)</f>
        <v>10</v>
      </c>
      <c r="G13" t="s">
        <v>1632</v>
      </c>
      <c r="H13" t="str">
        <f>VLOOKUP(G13,'PWR Grand Prix overall'!$T:$W,2,0)</f>
        <v>Nigel Hewson</v>
      </c>
      <c r="I13">
        <f>VLOOKUP(G13,'PWR Grand Prix overall'!$T:$W,3,0)</f>
        <v>134</v>
      </c>
      <c r="J13">
        <f>VLOOKUP(G13,'PWR Grand Prix overall'!$T:$W,4,0)</f>
        <v>9</v>
      </c>
    </row>
    <row r="14" spans="1:10">
      <c r="A14" t="s">
        <v>1619</v>
      </c>
      <c r="B14" t="str">
        <f>VLOOKUP(A14,'PWR Grand Prix overall'!$T:$W,2,0)</f>
        <v>Julian Edmonds</v>
      </c>
      <c r="C14">
        <f>VLOOKUP(A14,'PWR Grand Prix overall'!$T:$W,3,0)</f>
        <v>128</v>
      </c>
      <c r="D14">
        <f>VLOOKUP(A14,'PWR Grand Prix overall'!$T:$W,4,0)</f>
        <v>10</v>
      </c>
      <c r="G14" t="s">
        <v>1633</v>
      </c>
      <c r="H14" t="str">
        <f>VLOOKUP(G14,'PWR Grand Prix overall'!$T:$W,2,0)</f>
        <v>Martyn Brown</v>
      </c>
      <c r="I14">
        <f>VLOOKUP(G14,'PWR Grand Prix overall'!$T:$W,3,0)</f>
        <v>116</v>
      </c>
      <c r="J14">
        <f>VLOOKUP(G14,'PWR Grand Prix overall'!$T:$W,4,0)</f>
        <v>8</v>
      </c>
    </row>
    <row r="16" spans="1:10">
      <c r="A16" s="48" t="s">
        <v>1643</v>
      </c>
      <c r="B16" s="48" t="s">
        <v>358</v>
      </c>
      <c r="C16" s="48" t="s">
        <v>510</v>
      </c>
      <c r="D16" s="48" t="s">
        <v>1649</v>
      </c>
      <c r="G16" s="48" t="s">
        <v>1647</v>
      </c>
      <c r="H16" s="48" t="s">
        <v>358</v>
      </c>
      <c r="I16" s="48" t="s">
        <v>510</v>
      </c>
      <c r="J16" s="48" t="s">
        <v>1649</v>
      </c>
    </row>
    <row r="17" spans="1:10">
      <c r="A17" t="s">
        <v>1620</v>
      </c>
      <c r="B17" t="str">
        <f>VLOOKUP(A17,'PWR Grand Prix overall'!$T:$W,2,0)</f>
        <v>Elizabeth Delamain</v>
      </c>
      <c r="C17">
        <f>VLOOKUP(A17,'PWR Grand Prix overall'!$T:$W,3,0)</f>
        <v>147</v>
      </c>
      <c r="D17">
        <f>VLOOKUP(A17,'PWR Grand Prix overall'!$T:$W,4,0)</f>
        <v>11</v>
      </c>
      <c r="G17" t="s">
        <v>1634</v>
      </c>
      <c r="H17" t="str">
        <f>VLOOKUP(G17,'PWR Grand Prix overall'!$T:$W,2,0)</f>
        <v>Julie Medhurst</v>
      </c>
      <c r="I17">
        <f>VLOOKUP(G17,'PWR Grand Prix overall'!$T:$W,3,0)</f>
        <v>144</v>
      </c>
      <c r="J17">
        <f>VLOOKUP(G17,'PWR Grand Prix overall'!$T:$W,4,0)</f>
        <v>9</v>
      </c>
    </row>
    <row r="18" spans="1:10">
      <c r="A18" t="s">
        <v>1651</v>
      </c>
      <c r="B18" t="str">
        <f>VLOOKUP(A18,'PWR Grand Prix overall'!$T:$W,2,0)</f>
        <v>Janine Harris</v>
      </c>
      <c r="C18">
        <f>VLOOKUP(A18,'PWR Grand Prix overall'!$T:$W,3,0)</f>
        <v>147</v>
      </c>
      <c r="D18">
        <f>VLOOKUP(A18,'PWR Grand Prix overall'!$T:$W,4,0)</f>
        <v>9</v>
      </c>
      <c r="G18" t="s">
        <v>1635</v>
      </c>
      <c r="H18" t="str">
        <f>VLOOKUP(G18,'PWR Grand Prix overall'!$T:$W,2,0)</f>
        <v>David ALLISON</v>
      </c>
      <c r="I18">
        <f>VLOOKUP(G18,'PWR Grand Prix overall'!$T:$W,3,0)</f>
        <v>133</v>
      </c>
      <c r="J18">
        <f>VLOOKUP(G18,'PWR Grand Prix overall'!$T:$W,4,0)</f>
        <v>10</v>
      </c>
    </row>
    <row r="19" spans="1:10">
      <c r="A19" t="s">
        <v>1621</v>
      </c>
      <c r="B19" t="str">
        <f>VLOOKUP(A19,'PWR Grand Prix overall'!$T:$W,2,0)</f>
        <v>Richard Dunstan</v>
      </c>
      <c r="C19">
        <f>VLOOKUP(A19,'PWR Grand Prix overall'!$T:$W,3,0)</f>
        <v>130</v>
      </c>
      <c r="D19">
        <f>VLOOKUP(A19,'PWR Grand Prix overall'!$T:$W,4,0)</f>
        <v>8</v>
      </c>
      <c r="G19" t="s">
        <v>1636</v>
      </c>
      <c r="H19" t="str">
        <f>VLOOKUP(G19,'PWR Grand Prix overall'!$T:$W,2,0)</f>
        <v>Linsey Hopkins</v>
      </c>
      <c r="I19">
        <f>VLOOKUP(G19,'PWR Grand Prix overall'!$T:$W,3,0)</f>
        <v>118</v>
      </c>
      <c r="J19">
        <f>VLOOKUP(G19,'PWR Grand Prix overall'!$T:$W,4,0)</f>
        <v>8</v>
      </c>
    </row>
    <row r="21" spans="1:10">
      <c r="A21" s="48" t="s">
        <v>1644</v>
      </c>
      <c r="B21" s="48" t="s">
        <v>358</v>
      </c>
      <c r="C21" s="48" t="s">
        <v>510</v>
      </c>
      <c r="D21" s="48" t="s">
        <v>1649</v>
      </c>
      <c r="G21" s="48" t="s">
        <v>1648</v>
      </c>
      <c r="H21" s="48" t="s">
        <v>358</v>
      </c>
      <c r="I21" s="48" t="s">
        <v>510</v>
      </c>
      <c r="J21" s="48" t="s">
        <v>1649</v>
      </c>
    </row>
    <row r="22" spans="1:10">
      <c r="A22" t="s">
        <v>1622</v>
      </c>
      <c r="B22" t="str">
        <f>VLOOKUP(A22,'PWR Grand Prix overall'!$T:$W,2,0)</f>
        <v>Julianna Jenkins</v>
      </c>
      <c r="C22">
        <f>VLOOKUP(A22,'PWR Grand Prix overall'!$T:$W,3,0)</f>
        <v>150</v>
      </c>
      <c r="D22">
        <f>VLOOKUP(A22,'PWR Grand Prix overall'!$T:$W,4,0)</f>
        <v>8</v>
      </c>
      <c r="G22" t="s">
        <v>1637</v>
      </c>
      <c r="H22" t="str">
        <f>VLOOKUP(G22,'PWR Grand Prix overall'!$T:$W,2,0)</f>
        <v>Linda Bowley</v>
      </c>
      <c r="I22">
        <f>VLOOKUP(G22,'PWR Grand Prix overall'!$T:$W,3,0)</f>
        <v>154</v>
      </c>
      <c r="J22">
        <f>VLOOKUP(G22,'PWR Grand Prix overall'!$T:$W,4,0)</f>
        <v>10</v>
      </c>
    </row>
    <row r="23" spans="1:10">
      <c r="A23" t="s">
        <v>1623</v>
      </c>
      <c r="B23" t="str">
        <f>VLOOKUP(A23,'PWR Grand Prix overall'!$T:$W,2,0)</f>
        <v>Spencer Davis</v>
      </c>
      <c r="C23">
        <f>VLOOKUP(A23,'PWR Grand Prix overall'!$T:$W,3,0)</f>
        <v>144</v>
      </c>
      <c r="D23">
        <f>VLOOKUP(A23,'PWR Grand Prix overall'!$T:$W,4,0)</f>
        <v>9</v>
      </c>
      <c r="G23" t="s">
        <v>1638</v>
      </c>
      <c r="H23" t="str">
        <f>VLOOKUP(G23,'PWR Grand Prix overall'!$T:$W,2,0)</f>
        <v>Pherenice Worsey-Buck</v>
      </c>
      <c r="I23">
        <f>VLOOKUP(G23,'PWR Grand Prix overall'!$T:$W,3,0)</f>
        <v>135</v>
      </c>
      <c r="J23">
        <f>VLOOKUP(G23,'PWR Grand Prix overall'!$T:$W,4,0)</f>
        <v>8</v>
      </c>
    </row>
    <row r="24" spans="1:10">
      <c r="A24" t="s">
        <v>1624</v>
      </c>
      <c r="B24" t="str">
        <f>VLOOKUP(A24,'PWR Grand Prix overall'!$T:$W,2,0)</f>
        <v>Moy McGowan</v>
      </c>
      <c r="C24">
        <f>VLOOKUP(A24,'PWR Grand Prix overall'!$T:$W,3,0)</f>
        <v>127</v>
      </c>
      <c r="D24">
        <f>VLOOKUP(A24,'PWR Grand Prix overall'!$T:$W,4,0)</f>
        <v>9</v>
      </c>
      <c r="G24" t="s">
        <v>1639</v>
      </c>
      <c r="H24" t="str">
        <f>VLOOKUP(G24,'PWR Grand Prix overall'!$T:$W,2,0)</f>
        <v>Sinead Dartnell</v>
      </c>
      <c r="I24">
        <f>VLOOKUP(G24,'PWR Grand Prix overall'!$T:$W,3,0)</f>
        <v>124</v>
      </c>
      <c r="J24">
        <f>VLOOKUP(G24,'PWR Grand Prix overall'!$T:$W,4,0)</f>
        <v>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selection activeCell="I1" sqref="I1:J1"/>
    </sheetView>
  </sheetViews>
  <sheetFormatPr defaultRowHeight="15"/>
  <cols>
    <col min="1" max="1" width="5.7109375" bestFit="1" customWidth="1"/>
    <col min="2" max="2" width="22.42578125" bestFit="1" customWidth="1"/>
    <col min="3" max="3" width="11.5703125" bestFit="1" customWidth="1"/>
    <col min="4" max="4" width="9.85546875" bestFit="1" customWidth="1"/>
    <col min="5" max="5" width="9.42578125" bestFit="1" customWidth="1"/>
    <col min="6" max="6" width="23.28515625" bestFit="1" customWidth="1"/>
    <col min="7" max="7" width="37.7109375" bestFit="1" customWidth="1"/>
    <col min="8" max="8" width="43.140625" bestFit="1" customWidth="1"/>
  </cols>
  <sheetData>
    <row r="1" spans="1:10">
      <c r="A1" t="s">
        <v>564</v>
      </c>
      <c r="B1" t="s">
        <v>358</v>
      </c>
      <c r="C1" t="s">
        <v>565</v>
      </c>
      <c r="D1" t="s">
        <v>566</v>
      </c>
      <c r="E1" t="s">
        <v>567</v>
      </c>
      <c r="F1" t="s">
        <v>568</v>
      </c>
      <c r="G1" t="s">
        <v>569</v>
      </c>
      <c r="H1" t="s">
        <v>570</v>
      </c>
      <c r="I1" t="s">
        <v>509</v>
      </c>
      <c r="J1" t="s">
        <v>611</v>
      </c>
    </row>
    <row r="2" spans="1:10">
      <c r="A2">
        <v>8</v>
      </c>
      <c r="B2" t="s">
        <v>136</v>
      </c>
      <c r="C2">
        <v>233</v>
      </c>
      <c r="D2" s="49">
        <v>1.8083333333333333</v>
      </c>
      <c r="E2" s="49">
        <v>1.809722222222222</v>
      </c>
      <c r="F2" t="s">
        <v>574</v>
      </c>
      <c r="G2" t="s">
        <v>412</v>
      </c>
      <c r="H2" s="50" t="s">
        <v>575</v>
      </c>
      <c r="I2" t="str">
        <f>VLOOKUP($B2,'PWR GP 2016-17 Groups'!$A$2:$B$206,2,0)</f>
        <v>A</v>
      </c>
      <c r="J2">
        <v>20</v>
      </c>
    </row>
    <row r="3" spans="1:10">
      <c r="A3">
        <v>14</v>
      </c>
      <c r="B3" t="s">
        <v>535</v>
      </c>
      <c r="C3">
        <v>415</v>
      </c>
      <c r="D3" s="49">
        <v>1.8625</v>
      </c>
      <c r="E3" s="49">
        <v>1.8673611111111112</v>
      </c>
      <c r="F3" t="s">
        <v>572</v>
      </c>
      <c r="G3" t="s">
        <v>412</v>
      </c>
      <c r="H3" s="50" t="s">
        <v>577</v>
      </c>
      <c r="I3" t="str">
        <f>VLOOKUP($B3,'PWR GP 2016-17 Groups'!$A$2:$B$206,2,0)</f>
        <v>A</v>
      </c>
      <c r="J3">
        <v>18</v>
      </c>
    </row>
    <row r="4" spans="1:10">
      <c r="A4">
        <v>23</v>
      </c>
      <c r="B4" t="s">
        <v>6</v>
      </c>
      <c r="C4">
        <v>209</v>
      </c>
      <c r="D4" s="49">
        <v>1.9548611111111109</v>
      </c>
      <c r="E4" s="49">
        <v>1.9576388888888889</v>
      </c>
      <c r="F4" t="s">
        <v>574</v>
      </c>
      <c r="G4" t="s">
        <v>412</v>
      </c>
      <c r="H4" s="50" t="s">
        <v>579</v>
      </c>
      <c r="I4" t="str">
        <f>VLOOKUP($B4,'PWR GP 2016-17 Groups'!$A$2:$B$206,2,0)</f>
        <v>A</v>
      </c>
      <c r="J4">
        <v>16</v>
      </c>
    </row>
    <row r="5" spans="1:10">
      <c r="A5">
        <v>98</v>
      </c>
      <c r="B5" t="s">
        <v>9</v>
      </c>
      <c r="C5">
        <v>440</v>
      </c>
      <c r="D5" s="52">
        <v>2.2847222222222223</v>
      </c>
      <c r="E5" s="49">
        <v>2.3020833333333335</v>
      </c>
      <c r="F5" t="s">
        <v>573</v>
      </c>
      <c r="G5" t="s">
        <v>412</v>
      </c>
      <c r="H5" s="50" t="s">
        <v>585</v>
      </c>
      <c r="I5" t="str">
        <f>VLOOKUP($B5,'PWR GP 2016-17 Groups'!$A$2:$B$206,2,0)</f>
        <v>A</v>
      </c>
      <c r="J5" s="48">
        <v>15</v>
      </c>
    </row>
    <row r="6" spans="1:10">
      <c r="A6">
        <v>99</v>
      </c>
      <c r="B6" t="s">
        <v>7</v>
      </c>
      <c r="C6">
        <v>126</v>
      </c>
      <c r="D6" s="52">
        <v>2.2847222222222223</v>
      </c>
      <c r="E6" s="49">
        <v>2.3020833333333335</v>
      </c>
      <c r="F6" t="s">
        <v>578</v>
      </c>
      <c r="G6" t="s">
        <v>412</v>
      </c>
      <c r="H6" s="50" t="s">
        <v>577</v>
      </c>
      <c r="I6" t="str">
        <f>VLOOKUP($B6,'PWR GP 2016-17 Groups'!$A$2:$B$206,2,0)</f>
        <v>A</v>
      </c>
      <c r="J6" s="48">
        <v>15</v>
      </c>
    </row>
    <row r="7" spans="1:10">
      <c r="A7">
        <v>113</v>
      </c>
      <c r="B7" t="s">
        <v>589</v>
      </c>
      <c r="C7">
        <v>234</v>
      </c>
      <c r="D7" s="49">
        <v>2.3222222222222224</v>
      </c>
      <c r="E7" s="49">
        <v>2.338888888888889</v>
      </c>
      <c r="F7" t="s">
        <v>574</v>
      </c>
      <c r="G7" t="s">
        <v>412</v>
      </c>
      <c r="H7" t="s">
        <v>588</v>
      </c>
      <c r="I7" t="str">
        <f>VLOOKUP($B7,'PWR GP 2016-17 Groups'!$A$2:$B$206,2,0)</f>
        <v>A</v>
      </c>
      <c r="J7">
        <v>13</v>
      </c>
    </row>
    <row r="8" spans="1:10">
      <c r="A8">
        <v>268</v>
      </c>
      <c r="B8" t="s">
        <v>64</v>
      </c>
      <c r="C8">
        <v>498</v>
      </c>
      <c r="D8" s="51">
        <v>4.7060185185185184E-2</v>
      </c>
      <c r="E8" s="51">
        <v>4.7430555555555559E-2</v>
      </c>
      <c r="F8" t="s">
        <v>571</v>
      </c>
      <c r="G8" t="s">
        <v>412</v>
      </c>
      <c r="H8" t="s">
        <v>588</v>
      </c>
      <c r="I8" t="str">
        <f>VLOOKUP($B8,'PWR GP 2016-17 Groups'!$A$2:$B$206,2,0)</f>
        <v>H</v>
      </c>
      <c r="J8">
        <v>15</v>
      </c>
    </row>
    <row r="9" spans="1:10">
      <c r="A9">
        <v>417</v>
      </c>
      <c r="B9" t="s">
        <v>16</v>
      </c>
      <c r="C9">
        <v>353</v>
      </c>
      <c r="D9" s="51">
        <v>5.6064814814814817E-2</v>
      </c>
      <c r="E9" s="51">
        <v>5.62037037037037E-2</v>
      </c>
      <c r="F9" t="s">
        <v>584</v>
      </c>
      <c r="G9" t="s">
        <v>412</v>
      </c>
      <c r="H9" t="s">
        <v>588</v>
      </c>
      <c r="I9" t="str">
        <f>VLOOKUP($B9,'PWR GP 2016-17 Groups'!$A$2:$B$206,2,0)</f>
        <v>B</v>
      </c>
      <c r="J9">
        <v>12</v>
      </c>
    </row>
    <row r="10" spans="1:10">
      <c r="A10">
        <v>15</v>
      </c>
      <c r="B10" t="s">
        <v>3</v>
      </c>
      <c r="C10">
        <v>351</v>
      </c>
      <c r="D10" s="49">
        <v>1.8687500000000001</v>
      </c>
      <c r="E10" s="49">
        <v>1.8715277777777777</v>
      </c>
      <c r="F10" t="s">
        <v>578</v>
      </c>
      <c r="G10" t="s">
        <v>412</v>
      </c>
      <c r="H10" s="50" t="s">
        <v>579</v>
      </c>
      <c r="I10" t="str">
        <f>VLOOKUP($B10,'PWR GP 2016-17 Groups'!$A$2:$B$206,2,0)</f>
        <v>B</v>
      </c>
      <c r="J10">
        <v>18</v>
      </c>
    </row>
    <row r="11" spans="1:10">
      <c r="A11">
        <v>16</v>
      </c>
      <c r="B11" t="s">
        <v>93</v>
      </c>
      <c r="C11">
        <v>129</v>
      </c>
      <c r="D11" s="49">
        <v>1.8784722222222223</v>
      </c>
      <c r="E11" s="49">
        <v>1.8798611111111112</v>
      </c>
      <c r="F11" t="s">
        <v>574</v>
      </c>
      <c r="G11" t="s">
        <v>412</v>
      </c>
      <c r="H11" s="50" t="s">
        <v>580</v>
      </c>
      <c r="I11" t="str">
        <f>VLOOKUP($B11,'PWR GP 2016-17 Groups'!$A$2:$B$206,2,0)</f>
        <v>B</v>
      </c>
      <c r="J11">
        <v>16</v>
      </c>
    </row>
    <row r="12" spans="1:10">
      <c r="A12">
        <v>20</v>
      </c>
      <c r="B12" t="s">
        <v>542</v>
      </c>
      <c r="C12">
        <v>490</v>
      </c>
      <c r="D12" s="49">
        <v>1.9305555555555556</v>
      </c>
      <c r="E12" s="49">
        <v>1.9319444444444445</v>
      </c>
      <c r="F12" t="s">
        <v>572</v>
      </c>
      <c r="G12" t="s">
        <v>412</v>
      </c>
      <c r="H12" s="50" t="s">
        <v>577</v>
      </c>
      <c r="I12" t="str">
        <f>VLOOKUP($B12,'PWR GP 2016-17 Groups'!$A$2:$B$206,2,0)</f>
        <v>B</v>
      </c>
      <c r="J12">
        <v>15</v>
      </c>
    </row>
    <row r="13" spans="1:10">
      <c r="A13">
        <v>54</v>
      </c>
      <c r="B13" t="s">
        <v>18</v>
      </c>
      <c r="C13">
        <v>329</v>
      </c>
      <c r="D13" s="49">
        <v>2.0819444444444444</v>
      </c>
      <c r="E13" s="49">
        <v>2.0833333333333335</v>
      </c>
      <c r="F13" t="s">
        <v>576</v>
      </c>
      <c r="G13" t="s">
        <v>412</v>
      </c>
      <c r="H13" s="50" t="s">
        <v>579</v>
      </c>
      <c r="I13" t="str">
        <f>VLOOKUP($B13,'PWR GP 2016-17 Groups'!$A$2:$B$206,2,0)</f>
        <v>B</v>
      </c>
      <c r="J13">
        <v>14</v>
      </c>
    </row>
    <row r="14" spans="1:10">
      <c r="A14">
        <v>366</v>
      </c>
      <c r="B14" t="s">
        <v>603</v>
      </c>
      <c r="C14">
        <v>57</v>
      </c>
      <c r="D14" s="51">
        <v>5.395833333333333E-2</v>
      </c>
      <c r="E14" s="51">
        <v>5.4201388888888889E-2</v>
      </c>
      <c r="F14" t="s">
        <v>574</v>
      </c>
      <c r="G14" t="s">
        <v>412</v>
      </c>
      <c r="H14" t="s">
        <v>588</v>
      </c>
      <c r="I14" t="str">
        <f>VLOOKUP($B14,'PWR GP 2016-17 Groups'!$A$2:$B$206,2,0)</f>
        <v>C</v>
      </c>
      <c r="J14">
        <v>12</v>
      </c>
    </row>
    <row r="15" spans="1:10">
      <c r="A15">
        <v>53</v>
      </c>
      <c r="B15" t="s">
        <v>17</v>
      </c>
      <c r="C15">
        <v>189</v>
      </c>
      <c r="D15" s="49">
        <v>2.0729166666666665</v>
      </c>
      <c r="E15" s="49">
        <v>2.0812500000000003</v>
      </c>
      <c r="F15" t="s">
        <v>572</v>
      </c>
      <c r="G15" t="s">
        <v>412</v>
      </c>
      <c r="H15" s="50" t="s">
        <v>579</v>
      </c>
      <c r="I15" t="str">
        <f>VLOOKUP($B15,'PWR GP 2016-17 Groups'!$A$2:$B$206,2,0)</f>
        <v>C</v>
      </c>
      <c r="J15">
        <v>20</v>
      </c>
    </row>
    <row r="16" spans="1:10">
      <c r="A16">
        <v>65</v>
      </c>
      <c r="B16" t="s">
        <v>581</v>
      </c>
      <c r="C16">
        <v>506</v>
      </c>
      <c r="D16" s="49">
        <v>2.1451388888888889</v>
      </c>
      <c r="E16" s="49">
        <v>2.1486111111111112</v>
      </c>
      <c r="F16" t="s">
        <v>576</v>
      </c>
      <c r="G16" t="s">
        <v>412</v>
      </c>
      <c r="H16" s="50" t="s">
        <v>579</v>
      </c>
      <c r="I16" t="str">
        <f>VLOOKUP($B16,'PWR GP 2016-17 Groups'!$A$2:$B$206,2,0)</f>
        <v>C</v>
      </c>
      <c r="J16">
        <v>18</v>
      </c>
    </row>
    <row r="17" spans="1:10">
      <c r="A17">
        <v>80</v>
      </c>
      <c r="B17" t="s">
        <v>157</v>
      </c>
      <c r="C17">
        <v>551</v>
      </c>
      <c r="D17" s="49">
        <v>2.223611111111111</v>
      </c>
      <c r="E17" s="49">
        <v>2.2277777777777779</v>
      </c>
      <c r="F17" t="s">
        <v>574</v>
      </c>
      <c r="G17" t="s">
        <v>412</v>
      </c>
      <c r="H17" s="50" t="s">
        <v>577</v>
      </c>
      <c r="I17" t="str">
        <f>VLOOKUP($B17,'PWR GP 2016-17 Groups'!$A$2:$B$206,2,0)</f>
        <v>C</v>
      </c>
      <c r="J17">
        <v>16</v>
      </c>
    </row>
    <row r="18" spans="1:10">
      <c r="A18">
        <v>110</v>
      </c>
      <c r="B18" t="s">
        <v>587</v>
      </c>
      <c r="C18">
        <v>549</v>
      </c>
      <c r="D18" s="49">
        <v>2.3298611111111112</v>
      </c>
      <c r="E18" s="49">
        <v>2.3347222222222221</v>
      </c>
      <c r="F18" t="s">
        <v>572</v>
      </c>
      <c r="G18" t="s">
        <v>412</v>
      </c>
      <c r="H18" t="s">
        <v>588</v>
      </c>
      <c r="I18" t="str">
        <f>VLOOKUP($B18,'PWR GP 2016-17 Groups'!$A$2:$B$206,2,0)</f>
        <v>C</v>
      </c>
      <c r="J18">
        <v>15</v>
      </c>
    </row>
    <row r="19" spans="1:10">
      <c r="A19">
        <v>118</v>
      </c>
      <c r="B19" t="s">
        <v>590</v>
      </c>
      <c r="C19">
        <v>63</v>
      </c>
      <c r="D19" s="49">
        <v>2.3479166666666669</v>
      </c>
      <c r="E19" s="49">
        <v>2.3527777777777779</v>
      </c>
      <c r="F19" t="s">
        <v>576</v>
      </c>
      <c r="G19" t="s">
        <v>412</v>
      </c>
      <c r="H19" t="s">
        <v>588</v>
      </c>
      <c r="I19" t="str">
        <f>VLOOKUP($B19,'PWR GP 2016-17 Groups'!$A$2:$B$206,2,0)</f>
        <v>C</v>
      </c>
      <c r="J19">
        <v>14</v>
      </c>
    </row>
    <row r="20" spans="1:10">
      <c r="A20">
        <v>141</v>
      </c>
      <c r="B20" t="s">
        <v>148</v>
      </c>
      <c r="C20">
        <v>49</v>
      </c>
      <c r="D20" s="49">
        <v>2.4562500000000003</v>
      </c>
      <c r="E20" s="49">
        <v>2.4708333333333332</v>
      </c>
      <c r="F20" t="s">
        <v>574</v>
      </c>
      <c r="G20" t="s">
        <v>412</v>
      </c>
      <c r="H20" s="50" t="s">
        <v>577</v>
      </c>
      <c r="I20" t="str">
        <f>VLOOKUP($B20,'PWR GP 2016-17 Groups'!$A$2:$B$206,2,0)</f>
        <v>C</v>
      </c>
      <c r="J20">
        <v>13</v>
      </c>
    </row>
    <row r="21" spans="1:10">
      <c r="A21">
        <v>169</v>
      </c>
      <c r="B21" t="s">
        <v>41</v>
      </c>
      <c r="C21">
        <v>359</v>
      </c>
      <c r="D21" s="51">
        <v>4.1724537037037039E-2</v>
      </c>
      <c r="E21" s="51">
        <v>4.2222222222222223E-2</v>
      </c>
      <c r="F21" t="s">
        <v>571</v>
      </c>
      <c r="G21" t="s">
        <v>412</v>
      </c>
      <c r="H21" s="50" t="s">
        <v>577</v>
      </c>
      <c r="I21" t="str">
        <f>VLOOKUP($B21,'PWR GP 2016-17 Groups'!$A$2:$B$206,2,0)</f>
        <v>D</v>
      </c>
      <c r="J21">
        <v>13</v>
      </c>
    </row>
    <row r="22" spans="1:10">
      <c r="A22">
        <v>174</v>
      </c>
      <c r="B22" t="s">
        <v>599</v>
      </c>
      <c r="C22">
        <v>314</v>
      </c>
      <c r="D22" s="51">
        <v>4.207175925925926E-2</v>
      </c>
      <c r="E22" s="51">
        <v>4.2395833333333334E-2</v>
      </c>
      <c r="F22" t="s">
        <v>594</v>
      </c>
      <c r="G22" t="s">
        <v>412</v>
      </c>
      <c r="H22" t="s">
        <v>588</v>
      </c>
      <c r="I22" t="s">
        <v>108</v>
      </c>
      <c r="J22">
        <v>12</v>
      </c>
    </row>
    <row r="23" spans="1:10">
      <c r="A23">
        <v>372</v>
      </c>
      <c r="B23" t="s">
        <v>604</v>
      </c>
      <c r="C23">
        <v>492</v>
      </c>
      <c r="D23" s="51">
        <v>5.3900462962962963E-2</v>
      </c>
      <c r="E23" s="51">
        <v>5.4212962962962963E-2</v>
      </c>
      <c r="F23" t="s">
        <v>578</v>
      </c>
      <c r="G23" t="s">
        <v>412</v>
      </c>
      <c r="H23" t="s">
        <v>588</v>
      </c>
      <c r="I23" t="str">
        <f>VLOOKUP($B23,'PWR GP 2016-17 Groups'!$A$2:$B$206,2,0)</f>
        <v>D</v>
      </c>
      <c r="J23">
        <v>11</v>
      </c>
    </row>
    <row r="24" spans="1:10">
      <c r="A24">
        <v>420</v>
      </c>
      <c r="B24" t="s">
        <v>137</v>
      </c>
      <c r="C24">
        <v>523</v>
      </c>
      <c r="D24" s="51">
        <v>5.6006944444444449E-2</v>
      </c>
      <c r="E24" s="51">
        <v>5.6412037037037038E-2</v>
      </c>
      <c r="F24" t="s">
        <v>574</v>
      </c>
      <c r="G24" t="s">
        <v>412</v>
      </c>
      <c r="H24" t="s">
        <v>588</v>
      </c>
      <c r="I24" t="str">
        <f>VLOOKUP($B24,'PWR GP 2016-17 Groups'!$A$2:$B$206,2,0)</f>
        <v>D</v>
      </c>
      <c r="J24">
        <v>10</v>
      </c>
    </row>
    <row r="25" spans="1:10">
      <c r="A25">
        <v>66</v>
      </c>
      <c r="B25" t="s">
        <v>21</v>
      </c>
      <c r="C25">
        <v>248</v>
      </c>
      <c r="D25" s="49">
        <v>2.1374999999999997</v>
      </c>
      <c r="E25" s="49">
        <v>2.1486111111111112</v>
      </c>
      <c r="F25" t="s">
        <v>571</v>
      </c>
      <c r="G25" t="s">
        <v>412</v>
      </c>
      <c r="H25" s="50" t="s">
        <v>579</v>
      </c>
      <c r="I25" t="str">
        <f>VLOOKUP($B25,'PWR GP 2016-17 Groups'!$A$2:$B$206,2,0)</f>
        <v>D</v>
      </c>
      <c r="J25">
        <v>20</v>
      </c>
    </row>
    <row r="26" spans="1:10">
      <c r="A26">
        <v>84</v>
      </c>
      <c r="B26" t="s">
        <v>31</v>
      </c>
      <c r="C26">
        <v>88</v>
      </c>
      <c r="D26" s="49">
        <v>2.2444444444444445</v>
      </c>
      <c r="E26" s="49">
        <v>2.2527777777777778</v>
      </c>
      <c r="F26" t="s">
        <v>574</v>
      </c>
      <c r="G26" t="s">
        <v>412</v>
      </c>
      <c r="H26" s="50" t="s">
        <v>583</v>
      </c>
      <c r="I26" t="str">
        <f>VLOOKUP($B26,'PWR GP 2016-17 Groups'!$A$2:$B$206,2,0)</f>
        <v>D</v>
      </c>
      <c r="J26">
        <v>18</v>
      </c>
    </row>
    <row r="27" spans="1:10">
      <c r="A27">
        <v>92</v>
      </c>
      <c r="B27" t="s">
        <v>548</v>
      </c>
      <c r="C27">
        <v>90</v>
      </c>
      <c r="D27" s="49">
        <v>2.2749999999999999</v>
      </c>
      <c r="E27" s="49">
        <v>2.2881944444444442</v>
      </c>
      <c r="F27" t="s">
        <v>584</v>
      </c>
      <c r="G27" t="s">
        <v>412</v>
      </c>
      <c r="H27" s="50" t="s">
        <v>577</v>
      </c>
      <c r="I27" t="str">
        <f>VLOOKUP($B27,'PWR GP 2016-17 Groups'!$A$2:$B$206,2,0)</f>
        <v>D</v>
      </c>
      <c r="J27">
        <v>16</v>
      </c>
    </row>
    <row r="28" spans="1:10">
      <c r="A28">
        <v>114</v>
      </c>
      <c r="B28" t="s">
        <v>34</v>
      </c>
      <c r="C28">
        <v>571</v>
      </c>
      <c r="D28" s="49">
        <v>2.3374999999999999</v>
      </c>
      <c r="E28" s="49">
        <v>2.3395833333333331</v>
      </c>
      <c r="F28" t="s">
        <v>576</v>
      </c>
      <c r="G28" t="s">
        <v>412</v>
      </c>
      <c r="H28" s="50" t="s">
        <v>579</v>
      </c>
      <c r="I28" t="str">
        <f>VLOOKUP($B28,'PWR GP 2016-17 Groups'!$A$2:$B$206,2,0)</f>
        <v>D</v>
      </c>
      <c r="J28">
        <v>15</v>
      </c>
    </row>
    <row r="29" spans="1:10">
      <c r="A29">
        <v>160</v>
      </c>
      <c r="B29" t="s">
        <v>97</v>
      </c>
      <c r="C29">
        <v>504</v>
      </c>
      <c r="D29" s="49">
        <v>2.495138888888889</v>
      </c>
      <c r="E29" s="51">
        <v>4.1817129629629628E-2</v>
      </c>
      <c r="F29" t="s">
        <v>572</v>
      </c>
      <c r="G29" t="s">
        <v>412</v>
      </c>
      <c r="H29" s="50" t="s">
        <v>577</v>
      </c>
      <c r="I29" t="str">
        <f>VLOOKUP($B29,'PWR GP 2016-17 Groups'!$A$2:$B$206,2,0)</f>
        <v>D</v>
      </c>
      <c r="J29">
        <v>14</v>
      </c>
    </row>
    <row r="30" spans="1:10">
      <c r="A30">
        <v>367</v>
      </c>
      <c r="B30" t="s">
        <v>48</v>
      </c>
      <c r="C30">
        <v>244</v>
      </c>
      <c r="D30" s="51">
        <v>5.3888888888888896E-2</v>
      </c>
      <c r="E30" s="51">
        <v>5.4201388888888889E-2</v>
      </c>
      <c r="F30" t="s">
        <v>578</v>
      </c>
      <c r="G30" t="s">
        <v>412</v>
      </c>
      <c r="H30" t="s">
        <v>588</v>
      </c>
      <c r="I30" t="str">
        <f>VLOOKUP($B30,'PWR GP 2016-17 Groups'!$A$2:$B$206,2,0)</f>
        <v>E</v>
      </c>
      <c r="J30">
        <v>14</v>
      </c>
    </row>
    <row r="31" spans="1:10">
      <c r="A31">
        <v>78</v>
      </c>
      <c r="B31" t="s">
        <v>582</v>
      </c>
      <c r="C31">
        <v>483</v>
      </c>
      <c r="D31" s="49">
        <v>2.1999999999999997</v>
      </c>
      <c r="E31" s="49">
        <v>2.2111111111111112</v>
      </c>
      <c r="F31" t="s">
        <v>572</v>
      </c>
      <c r="G31" t="s">
        <v>412</v>
      </c>
      <c r="H31" s="50" t="s">
        <v>577</v>
      </c>
      <c r="I31" t="s">
        <v>110</v>
      </c>
      <c r="J31">
        <v>20</v>
      </c>
    </row>
    <row r="32" spans="1:10">
      <c r="A32">
        <v>109</v>
      </c>
      <c r="B32" t="s">
        <v>38</v>
      </c>
      <c r="C32">
        <v>169</v>
      </c>
      <c r="D32" s="49">
        <v>2.3298611111111112</v>
      </c>
      <c r="E32" s="49">
        <v>2.3333333333333335</v>
      </c>
      <c r="F32" t="s">
        <v>574</v>
      </c>
      <c r="G32" t="s">
        <v>412</v>
      </c>
      <c r="H32" s="50" t="s">
        <v>586</v>
      </c>
      <c r="I32" t="str">
        <f>VLOOKUP($B32,'PWR GP 2016-17 Groups'!$A$2:$B$206,2,0)</f>
        <v>E</v>
      </c>
      <c r="J32">
        <v>16</v>
      </c>
    </row>
    <row r="33" spans="1:10">
      <c r="A33">
        <v>156</v>
      </c>
      <c r="B33" t="s">
        <v>32</v>
      </c>
      <c r="C33">
        <v>230</v>
      </c>
      <c r="D33" s="49">
        <v>2.4819444444444447</v>
      </c>
      <c r="E33" s="49">
        <v>2.4993055555555554</v>
      </c>
      <c r="F33" t="s">
        <v>573</v>
      </c>
      <c r="G33" t="s">
        <v>412</v>
      </c>
      <c r="H33" s="50" t="s">
        <v>595</v>
      </c>
      <c r="I33" t="str">
        <f>VLOOKUP($B33,'PWR GP 2016-17 Groups'!$A$2:$B$206,2,0)</f>
        <v>E</v>
      </c>
      <c r="J33">
        <v>15</v>
      </c>
    </row>
    <row r="34" spans="1:10">
      <c r="A34">
        <v>175</v>
      </c>
      <c r="B34" t="s">
        <v>600</v>
      </c>
      <c r="C34">
        <v>315</v>
      </c>
      <c r="D34" s="51">
        <v>4.207175925925926E-2</v>
      </c>
      <c r="E34" s="51">
        <v>4.2395833333333334E-2</v>
      </c>
      <c r="F34" t="s">
        <v>572</v>
      </c>
      <c r="G34" t="s">
        <v>412</v>
      </c>
      <c r="H34" t="s">
        <v>588</v>
      </c>
      <c r="I34" t="str">
        <f>VLOOKUP($B34,'PWR GP 2016-17 Groups'!$A$2:$B$206,2,0)</f>
        <v>F</v>
      </c>
      <c r="J34">
        <v>15</v>
      </c>
    </row>
    <row r="35" spans="1:10">
      <c r="A35">
        <v>166</v>
      </c>
      <c r="B35" t="s">
        <v>42</v>
      </c>
      <c r="C35">
        <v>454</v>
      </c>
      <c r="D35" s="51">
        <v>4.2118055555555554E-2</v>
      </c>
      <c r="E35" s="51">
        <v>4.2199074074074076E-2</v>
      </c>
      <c r="F35" t="s">
        <v>576</v>
      </c>
      <c r="G35" t="s">
        <v>412</v>
      </c>
      <c r="H35" s="50" t="s">
        <v>577</v>
      </c>
      <c r="I35" t="str">
        <f>VLOOKUP($B35,'PWR GP 2016-17 Groups'!$A$2:$B$206,2,0)</f>
        <v>F</v>
      </c>
      <c r="J35">
        <v>14</v>
      </c>
    </row>
    <row r="36" spans="1:10">
      <c r="A36">
        <v>183</v>
      </c>
      <c r="B36" t="s">
        <v>52</v>
      </c>
      <c r="C36">
        <v>525</v>
      </c>
      <c r="D36" s="51">
        <v>4.2395833333333334E-2</v>
      </c>
      <c r="E36" s="51">
        <v>4.2662037037037033E-2</v>
      </c>
      <c r="F36" t="s">
        <v>574</v>
      </c>
      <c r="G36" t="s">
        <v>412</v>
      </c>
      <c r="H36" s="50" t="s">
        <v>577</v>
      </c>
      <c r="I36" t="str">
        <f>VLOOKUP($B36,'PWR GP 2016-17 Groups'!$A$2:$B$206,2,0)</f>
        <v>F</v>
      </c>
      <c r="J36">
        <v>13</v>
      </c>
    </row>
    <row r="37" spans="1:10">
      <c r="A37">
        <v>199</v>
      </c>
      <c r="B37" t="s">
        <v>153</v>
      </c>
      <c r="C37">
        <v>484</v>
      </c>
      <c r="D37" s="51">
        <v>4.3402777777777783E-2</v>
      </c>
      <c r="E37" s="51">
        <v>4.3460648148148151E-2</v>
      </c>
      <c r="F37" t="s">
        <v>572</v>
      </c>
      <c r="G37" t="s">
        <v>412</v>
      </c>
      <c r="H37" t="s">
        <v>588</v>
      </c>
      <c r="I37" t="str">
        <f>VLOOKUP($B37,'PWR GP 2016-17 Groups'!$A$2:$B$206,2,0)</f>
        <v>F</v>
      </c>
      <c r="J37">
        <v>12</v>
      </c>
    </row>
    <row r="38" spans="1:10">
      <c r="A38">
        <v>232</v>
      </c>
      <c r="B38" t="s">
        <v>552</v>
      </c>
      <c r="C38">
        <v>524</v>
      </c>
      <c r="D38" s="51">
        <v>4.5069444444444447E-2</v>
      </c>
      <c r="E38" s="51">
        <v>4.5428240740740734E-2</v>
      </c>
      <c r="F38" t="s">
        <v>576</v>
      </c>
      <c r="G38" t="s">
        <v>412</v>
      </c>
      <c r="H38" s="50" t="s">
        <v>577</v>
      </c>
      <c r="I38" t="str">
        <f>VLOOKUP($B38,'PWR GP 2016-17 Groups'!$A$2:$B$206,2,0)</f>
        <v>F</v>
      </c>
      <c r="J38">
        <v>11</v>
      </c>
    </row>
    <row r="39" spans="1:10">
      <c r="A39">
        <v>375</v>
      </c>
      <c r="B39" t="s">
        <v>551</v>
      </c>
      <c r="C39">
        <v>263</v>
      </c>
      <c r="D39" s="51">
        <v>5.3854166666666668E-2</v>
      </c>
      <c r="E39" s="51">
        <v>5.4212962962962963E-2</v>
      </c>
      <c r="F39" t="s">
        <v>574</v>
      </c>
      <c r="G39" t="s">
        <v>412</v>
      </c>
      <c r="H39" t="s">
        <v>588</v>
      </c>
      <c r="I39" t="str">
        <f>VLOOKUP($B39,'PWR GP 2016-17 Groups'!$A$2:$B$206,2,0)</f>
        <v>F</v>
      </c>
      <c r="J39">
        <v>10</v>
      </c>
    </row>
    <row r="40" spans="1:10">
      <c r="A40">
        <v>396</v>
      </c>
      <c r="B40" t="s">
        <v>609</v>
      </c>
      <c r="C40">
        <v>340</v>
      </c>
      <c r="D40" s="51">
        <v>5.486111111111111E-2</v>
      </c>
      <c r="E40" s="51">
        <v>5.5069444444444449E-2</v>
      </c>
      <c r="F40" t="s">
        <v>576</v>
      </c>
      <c r="G40" t="s">
        <v>412</v>
      </c>
      <c r="H40" t="s">
        <v>588</v>
      </c>
      <c r="I40" t="str">
        <f>VLOOKUP($B40,'PWR GP 2016-17 Groups'!$A$2:$B$206,2,0)</f>
        <v>F</v>
      </c>
      <c r="J40">
        <v>9</v>
      </c>
    </row>
    <row r="41" spans="1:10">
      <c r="A41">
        <v>120</v>
      </c>
      <c r="B41" t="s">
        <v>591</v>
      </c>
      <c r="C41">
        <v>37</v>
      </c>
      <c r="D41" s="49">
        <v>2.3493055555555555</v>
      </c>
      <c r="E41" s="49">
        <v>2.3611111111111112</v>
      </c>
      <c r="F41" t="s">
        <v>571</v>
      </c>
      <c r="G41" t="s">
        <v>412</v>
      </c>
      <c r="H41" s="50" t="s">
        <v>579</v>
      </c>
      <c r="I41" t="str">
        <f>VLOOKUP($B41,'PWR GP 2016-17 Groups'!$A$2:$B$206,2,0)</f>
        <v>F</v>
      </c>
      <c r="J41">
        <v>20</v>
      </c>
    </row>
    <row r="42" spans="1:10">
      <c r="A42">
        <v>145</v>
      </c>
      <c r="B42" t="s">
        <v>46</v>
      </c>
      <c r="C42">
        <v>250</v>
      </c>
      <c r="D42" s="49">
        <v>2.4659722222222222</v>
      </c>
      <c r="E42" s="49">
        <v>2.4798611111111111</v>
      </c>
      <c r="F42" t="s">
        <v>574</v>
      </c>
      <c r="G42" t="s">
        <v>412</v>
      </c>
      <c r="H42" s="50" t="s">
        <v>577</v>
      </c>
      <c r="I42" t="str">
        <f>VLOOKUP($B42,'PWR GP 2016-17 Groups'!$A$2:$B$206,2,0)</f>
        <v>F</v>
      </c>
      <c r="J42">
        <v>18</v>
      </c>
    </row>
    <row r="43" spans="1:10">
      <c r="A43">
        <v>157</v>
      </c>
      <c r="B43" t="s">
        <v>47</v>
      </c>
      <c r="C43">
        <v>79</v>
      </c>
      <c r="D43" s="49">
        <v>2.4881944444444444</v>
      </c>
      <c r="E43" s="51">
        <v>4.1747685185185186E-2</v>
      </c>
      <c r="F43" t="s">
        <v>594</v>
      </c>
      <c r="G43" t="s">
        <v>412</v>
      </c>
      <c r="H43" s="50" t="s">
        <v>596</v>
      </c>
      <c r="I43" t="str">
        <f>VLOOKUP($B43,'PWR GP 2016-17 Groups'!$A$2:$B$206,2,0)</f>
        <v>F</v>
      </c>
      <c r="J43">
        <v>16</v>
      </c>
    </row>
    <row r="44" spans="1:10">
      <c r="A44">
        <v>168</v>
      </c>
      <c r="B44" t="s">
        <v>597</v>
      </c>
      <c r="C44">
        <v>243</v>
      </c>
      <c r="D44" s="51">
        <v>4.1932870370370377E-2</v>
      </c>
      <c r="E44" s="51">
        <v>4.221064814814815E-2</v>
      </c>
      <c r="F44" t="s">
        <v>576</v>
      </c>
      <c r="G44" t="s">
        <v>412</v>
      </c>
      <c r="H44" s="50" t="s">
        <v>598</v>
      </c>
      <c r="I44" t="s">
        <v>111</v>
      </c>
      <c r="J44">
        <v>20</v>
      </c>
    </row>
    <row r="45" spans="1:10">
      <c r="A45">
        <v>177</v>
      </c>
      <c r="B45" s="28" t="s">
        <v>149</v>
      </c>
      <c r="C45">
        <v>144</v>
      </c>
      <c r="D45" s="51">
        <v>4.2199074074074076E-2</v>
      </c>
      <c r="E45" s="51">
        <v>4.2453703703703709E-2</v>
      </c>
      <c r="F45" t="s">
        <v>576</v>
      </c>
      <c r="G45" t="s">
        <v>412</v>
      </c>
      <c r="H45" s="50" t="s">
        <v>579</v>
      </c>
      <c r="I45" t="str">
        <f>VLOOKUP($B45,'PWR GP 2016-17 Groups'!$A$2:$B$206,2,0)</f>
        <v>G</v>
      </c>
      <c r="J45">
        <v>18</v>
      </c>
    </row>
    <row r="46" spans="1:10">
      <c r="A46">
        <v>252</v>
      </c>
      <c r="B46" t="s">
        <v>134</v>
      </c>
      <c r="C46">
        <v>163</v>
      </c>
      <c r="D46" s="51">
        <v>4.5879629629629631E-2</v>
      </c>
      <c r="E46" s="51">
        <v>4.6099537037037036E-2</v>
      </c>
      <c r="F46" t="s">
        <v>584</v>
      </c>
      <c r="G46" t="s">
        <v>412</v>
      </c>
      <c r="H46" t="s">
        <v>588</v>
      </c>
      <c r="I46" t="str">
        <f>VLOOKUP($B46,'PWR GP 2016-17 Groups'!$A$2:$B$206,2,0)</f>
        <v>G</v>
      </c>
      <c r="J46">
        <v>16</v>
      </c>
    </row>
    <row r="47" spans="1:10">
      <c r="A47">
        <v>265</v>
      </c>
      <c r="B47" t="s">
        <v>49</v>
      </c>
      <c r="C47">
        <v>174</v>
      </c>
      <c r="D47" s="51">
        <v>4.6967592592592589E-2</v>
      </c>
      <c r="E47" s="51">
        <v>4.7349537037037037E-2</v>
      </c>
      <c r="F47" t="s">
        <v>574</v>
      </c>
      <c r="G47" t="s">
        <v>412</v>
      </c>
      <c r="H47" t="s">
        <v>588</v>
      </c>
      <c r="I47" t="str">
        <f>VLOOKUP($B47,'PWR GP 2016-17 Groups'!$A$2:$B$206,2,0)</f>
        <v>G</v>
      </c>
      <c r="J47">
        <v>15</v>
      </c>
    </row>
    <row r="48" spans="1:10">
      <c r="A48">
        <v>285</v>
      </c>
      <c r="B48" t="s">
        <v>62</v>
      </c>
      <c r="C48">
        <v>388</v>
      </c>
      <c r="D48" s="51">
        <v>4.7905092592592589E-2</v>
      </c>
      <c r="E48" s="51">
        <v>4.8252314814814817E-2</v>
      </c>
      <c r="F48" t="s">
        <v>572</v>
      </c>
      <c r="G48" t="s">
        <v>412</v>
      </c>
      <c r="H48" s="50" t="s">
        <v>577</v>
      </c>
      <c r="I48" t="str">
        <f>VLOOKUP($B48,'PWR GP 2016-17 Groups'!$A$2:$B$206,2,0)</f>
        <v>G</v>
      </c>
      <c r="J48">
        <v>14</v>
      </c>
    </row>
    <row r="49" spans="1:10">
      <c r="A49">
        <v>365</v>
      </c>
      <c r="B49" t="s">
        <v>66</v>
      </c>
      <c r="C49">
        <v>59</v>
      </c>
      <c r="D49" s="51">
        <v>5.3854166666666668E-2</v>
      </c>
      <c r="E49" s="51">
        <v>5.4201388888888889E-2</v>
      </c>
      <c r="F49" t="s">
        <v>573</v>
      </c>
      <c r="G49" t="s">
        <v>412</v>
      </c>
      <c r="H49" s="50" t="s">
        <v>577</v>
      </c>
      <c r="I49" t="str">
        <f>VLOOKUP($B49,'PWR GP 2016-17 Groups'!$A$2:$B$206,2,0)</f>
        <v>G</v>
      </c>
      <c r="J49">
        <v>13</v>
      </c>
    </row>
    <row r="50" spans="1:10">
      <c r="A50">
        <v>378</v>
      </c>
      <c r="B50" t="s">
        <v>60</v>
      </c>
      <c r="C50">
        <v>264</v>
      </c>
      <c r="D50" s="51">
        <v>5.3888888888888896E-2</v>
      </c>
      <c r="E50" s="51">
        <v>5.4224537037037036E-2</v>
      </c>
      <c r="F50" t="s">
        <v>572</v>
      </c>
      <c r="G50" t="s">
        <v>412</v>
      </c>
      <c r="H50" s="50" t="s">
        <v>579</v>
      </c>
      <c r="I50" t="str">
        <f>VLOOKUP($B50,'PWR GP 2016-17 Groups'!$A$2:$B$206,2,0)</f>
        <v>G</v>
      </c>
      <c r="J50">
        <v>12</v>
      </c>
    </row>
    <row r="51" spans="1:10">
      <c r="A51">
        <v>364</v>
      </c>
      <c r="B51" t="s">
        <v>150</v>
      </c>
      <c r="C51">
        <v>424</v>
      </c>
      <c r="D51" s="51">
        <v>5.3912037037037036E-2</v>
      </c>
      <c r="E51" s="51">
        <v>5.4201388888888889E-2</v>
      </c>
      <c r="F51" t="s">
        <v>572</v>
      </c>
      <c r="G51" t="s">
        <v>412</v>
      </c>
      <c r="H51" s="50" t="s">
        <v>579</v>
      </c>
      <c r="I51" t="str">
        <f>VLOOKUP($B51,'PWR GP 2016-17 Groups'!$A$2:$B$206,2,0)</f>
        <v>G</v>
      </c>
      <c r="J51">
        <v>11</v>
      </c>
    </row>
    <row r="52" spans="1:10">
      <c r="A52">
        <v>373</v>
      </c>
      <c r="B52" t="s">
        <v>61</v>
      </c>
      <c r="C52">
        <v>560</v>
      </c>
      <c r="D52" s="51">
        <v>5.392361111111111E-2</v>
      </c>
      <c r="E52" s="51">
        <v>5.4212962962962963E-2</v>
      </c>
      <c r="F52" t="s">
        <v>574</v>
      </c>
      <c r="G52" t="s">
        <v>412</v>
      </c>
      <c r="H52" t="s">
        <v>588</v>
      </c>
      <c r="I52" t="str">
        <f>VLOOKUP($B52,'PWR GP 2016-17 Groups'!$A$2:$B$206,2,0)</f>
        <v>G</v>
      </c>
      <c r="J52">
        <v>10</v>
      </c>
    </row>
    <row r="53" spans="1:10">
      <c r="A53">
        <v>216</v>
      </c>
      <c r="B53" t="s">
        <v>72</v>
      </c>
      <c r="C53">
        <v>188</v>
      </c>
      <c r="D53" s="51">
        <v>4.4212962962962961E-2</v>
      </c>
      <c r="E53" s="51">
        <v>4.4525462962962968E-2</v>
      </c>
      <c r="F53" t="s">
        <v>572</v>
      </c>
      <c r="G53" t="s">
        <v>412</v>
      </c>
      <c r="H53" s="50" t="s">
        <v>579</v>
      </c>
      <c r="I53" t="str">
        <f>VLOOKUP($B53,'PWR GP 2016-17 Groups'!$A$2:$B$206,2,0)</f>
        <v>H</v>
      </c>
      <c r="J53">
        <v>20</v>
      </c>
    </row>
    <row r="54" spans="1:10">
      <c r="A54">
        <v>228</v>
      </c>
      <c r="B54" t="s">
        <v>63</v>
      </c>
      <c r="C54">
        <v>350</v>
      </c>
      <c r="D54" s="51">
        <v>4.4756944444444446E-2</v>
      </c>
      <c r="E54" s="51">
        <v>4.50462962962963E-2</v>
      </c>
      <c r="F54" t="s">
        <v>578</v>
      </c>
      <c r="G54" t="s">
        <v>412</v>
      </c>
      <c r="H54" s="50" t="s">
        <v>586</v>
      </c>
      <c r="I54" t="str">
        <f>VLOOKUP($B54,'PWR GP 2016-17 Groups'!$A$2:$B$206,2,0)</f>
        <v>H</v>
      </c>
      <c r="J54">
        <v>18</v>
      </c>
    </row>
    <row r="55" spans="1:10">
      <c r="A55">
        <v>257</v>
      </c>
      <c r="B55" t="s">
        <v>555</v>
      </c>
      <c r="C55">
        <v>71</v>
      </c>
      <c r="D55" s="51">
        <v>4.6388888888888889E-2</v>
      </c>
      <c r="E55" s="51">
        <v>4.6631944444444441E-2</v>
      </c>
      <c r="F55" t="s">
        <v>576</v>
      </c>
      <c r="G55" t="s">
        <v>412</v>
      </c>
      <c r="H55" t="s">
        <v>588</v>
      </c>
      <c r="I55" t="str">
        <f>VLOOKUP($B55,'PWR GP 2016-17 Groups'!$A$2:$B$206,2,0)</f>
        <v>H</v>
      </c>
      <c r="J55">
        <v>16</v>
      </c>
    </row>
    <row r="56" spans="1:10">
      <c r="A56">
        <v>274</v>
      </c>
      <c r="B56" t="s">
        <v>180</v>
      </c>
      <c r="C56">
        <v>61</v>
      </c>
      <c r="D56" s="51">
        <v>4.7453703703703699E-2</v>
      </c>
      <c r="E56" s="51">
        <v>4.7754629629629626E-2</v>
      </c>
      <c r="F56" t="s">
        <v>578</v>
      </c>
      <c r="G56" t="s">
        <v>412</v>
      </c>
      <c r="H56" t="s">
        <v>601</v>
      </c>
      <c r="I56" t="str">
        <f>VLOOKUP($B56,'PWR GP 2016-17 Groups'!$A$2:$B$206,2,0)</f>
        <v>H</v>
      </c>
      <c r="J56">
        <v>14</v>
      </c>
    </row>
    <row r="57" spans="1:10">
      <c r="A57">
        <v>277</v>
      </c>
      <c r="B57" t="s">
        <v>379</v>
      </c>
      <c r="C57">
        <v>300</v>
      </c>
      <c r="D57" s="51">
        <v>4.762731481481481E-2</v>
      </c>
      <c r="E57" s="51">
        <v>4.7847222222222228E-2</v>
      </c>
      <c r="F57" t="s">
        <v>578</v>
      </c>
      <c r="G57" t="s">
        <v>412</v>
      </c>
      <c r="H57" t="s">
        <v>602</v>
      </c>
      <c r="I57" t="str">
        <f>VLOOKUP($B57,'PWR GP 2016-17 Groups'!$A$2:$B$206,2,0)</f>
        <v>H</v>
      </c>
    </row>
    <row r="58" spans="1:10">
      <c r="A58">
        <v>302</v>
      </c>
      <c r="B58" t="s">
        <v>76</v>
      </c>
      <c r="C58">
        <v>526</v>
      </c>
      <c r="D58" s="51">
        <v>4.9444444444444437E-2</v>
      </c>
      <c r="E58" s="51">
        <v>4.971064814814815E-2</v>
      </c>
      <c r="F58" t="s">
        <v>593</v>
      </c>
      <c r="G58" t="s">
        <v>412</v>
      </c>
      <c r="H58" s="50" t="s">
        <v>577</v>
      </c>
      <c r="I58" t="str">
        <f>VLOOKUP($B58,'PWR GP 2016-17 Groups'!$A$2:$B$206,2,0)</f>
        <v>H</v>
      </c>
      <c r="J58">
        <v>13</v>
      </c>
    </row>
    <row r="59" spans="1:10">
      <c r="A59">
        <v>369</v>
      </c>
      <c r="B59" t="s">
        <v>55</v>
      </c>
      <c r="C59">
        <v>366</v>
      </c>
      <c r="D59" s="51">
        <v>5.3854166666666668E-2</v>
      </c>
      <c r="E59" s="51">
        <v>5.4212962962962963E-2</v>
      </c>
      <c r="F59" t="s">
        <v>578</v>
      </c>
      <c r="G59" t="s">
        <v>412</v>
      </c>
      <c r="H59" t="s">
        <v>588</v>
      </c>
      <c r="I59" t="str">
        <f>VLOOKUP($B59,'PWR GP 2016-17 Groups'!$A$2:$B$206,2,0)</f>
        <v>H</v>
      </c>
      <c r="J59">
        <v>12</v>
      </c>
    </row>
    <row r="60" spans="1:10">
      <c r="A60">
        <v>370</v>
      </c>
      <c r="B60" t="s">
        <v>65</v>
      </c>
      <c r="C60">
        <v>262</v>
      </c>
      <c r="D60" s="51">
        <v>5.3888888888888896E-2</v>
      </c>
      <c r="E60" s="51">
        <v>5.4212962962962963E-2</v>
      </c>
      <c r="F60" t="s">
        <v>576</v>
      </c>
      <c r="G60" t="s">
        <v>412</v>
      </c>
      <c r="H60" t="s">
        <v>588</v>
      </c>
      <c r="I60" t="str">
        <f>VLOOKUP($B60,'PWR GP 2016-17 Groups'!$A$2:$B$206,2,0)</f>
        <v>H</v>
      </c>
      <c r="J60">
        <v>11</v>
      </c>
    </row>
    <row r="61" spans="1:10">
      <c r="A61">
        <v>458</v>
      </c>
      <c r="B61" t="s">
        <v>561</v>
      </c>
      <c r="C61">
        <v>7</v>
      </c>
      <c r="D61" s="51">
        <v>6.206018518518519E-2</v>
      </c>
      <c r="E61" s="51">
        <v>6.2604166666666669E-2</v>
      </c>
      <c r="F61" t="s">
        <v>574</v>
      </c>
      <c r="G61" t="s">
        <v>412</v>
      </c>
      <c r="H61" t="s">
        <v>588</v>
      </c>
      <c r="I61" t="str">
        <f>VLOOKUP($B61,'PWR GP 2016-17 Groups'!$A$2:$B$206,2,0)</f>
        <v>H</v>
      </c>
      <c r="J61">
        <v>10</v>
      </c>
    </row>
    <row r="62" spans="1:10">
      <c r="A62">
        <v>112</v>
      </c>
      <c r="B62" t="s">
        <v>23</v>
      </c>
      <c r="C62">
        <v>499</v>
      </c>
      <c r="D62" s="49">
        <v>2.3243055555555556</v>
      </c>
      <c r="E62" s="49">
        <v>2.3381944444444445</v>
      </c>
      <c r="F62" t="s">
        <v>572</v>
      </c>
      <c r="G62" t="s">
        <v>412</v>
      </c>
      <c r="H62" t="s">
        <v>588</v>
      </c>
      <c r="I62" t="str">
        <f>VLOOKUP($B62,'PWR GP 2016-17 Groups'!$A$2:$B$206,2,0)</f>
        <v>B</v>
      </c>
      <c r="J62">
        <v>13</v>
      </c>
    </row>
    <row r="63" spans="1:10">
      <c r="A63">
        <v>379</v>
      </c>
      <c r="B63" t="s">
        <v>75</v>
      </c>
      <c r="C63">
        <v>117</v>
      </c>
      <c r="D63" s="51">
        <v>5.4004629629629632E-2</v>
      </c>
      <c r="E63" s="51">
        <v>5.4236111111111117E-2</v>
      </c>
      <c r="F63" t="s">
        <v>578</v>
      </c>
      <c r="G63" t="s">
        <v>412</v>
      </c>
      <c r="H63" t="s">
        <v>588</v>
      </c>
      <c r="I63" t="str">
        <f>VLOOKUP($B63,'PWR GP 2016-17 Groups'!$A$2:$B$206,2,0)</f>
        <v>I</v>
      </c>
      <c r="J63">
        <v>11</v>
      </c>
    </row>
    <row r="64" spans="1:10">
      <c r="A64">
        <v>278</v>
      </c>
      <c r="B64" t="s">
        <v>128</v>
      </c>
      <c r="C64">
        <v>287</v>
      </c>
      <c r="D64" s="51">
        <v>4.762731481481481E-2</v>
      </c>
      <c r="E64" s="51">
        <v>4.7847222222222228E-2</v>
      </c>
      <c r="F64" t="s">
        <v>578</v>
      </c>
      <c r="G64" t="s">
        <v>412</v>
      </c>
      <c r="H64" s="50" t="s">
        <v>579</v>
      </c>
      <c r="I64" t="str">
        <f>VLOOKUP($B64,'PWR GP 2016-17 Groups'!$A$2:$B$206,2,0)</f>
        <v>I</v>
      </c>
      <c r="J64">
        <v>20</v>
      </c>
    </row>
    <row r="65" spans="1:10">
      <c r="A65">
        <v>284</v>
      </c>
      <c r="B65" t="s">
        <v>68</v>
      </c>
      <c r="C65">
        <v>320</v>
      </c>
      <c r="D65" s="51">
        <v>4.7916666666666663E-2</v>
      </c>
      <c r="E65" s="51">
        <v>4.8240740740740744E-2</v>
      </c>
      <c r="F65" t="s">
        <v>578</v>
      </c>
      <c r="G65" t="s">
        <v>412</v>
      </c>
      <c r="H65" s="50" t="s">
        <v>577</v>
      </c>
      <c r="I65" t="str">
        <f>VLOOKUP($B65,'PWR GP 2016-17 Groups'!$A$2:$B$206,2,0)</f>
        <v>I</v>
      </c>
      <c r="J65">
        <v>18</v>
      </c>
    </row>
    <row r="66" spans="1:10">
      <c r="A66">
        <v>320</v>
      </c>
      <c r="B66" t="s">
        <v>129</v>
      </c>
      <c r="C66">
        <v>72</v>
      </c>
      <c r="D66" s="51">
        <v>5.0752314814814813E-2</v>
      </c>
      <c r="E66" s="51">
        <v>5.1018518518518519E-2</v>
      </c>
      <c r="F66" t="s">
        <v>593</v>
      </c>
      <c r="G66" t="s">
        <v>412</v>
      </c>
      <c r="H66" t="s">
        <v>588</v>
      </c>
      <c r="I66" t="str">
        <f>VLOOKUP($B66,'PWR GP 2016-17 Groups'!$A$2:$B$206,2,0)</f>
        <v>I</v>
      </c>
      <c r="J66">
        <v>16</v>
      </c>
    </row>
    <row r="67" spans="1:10">
      <c r="A67">
        <v>331</v>
      </c>
      <c r="B67" t="s">
        <v>99</v>
      </c>
      <c r="C67">
        <v>358</v>
      </c>
      <c r="D67" s="51">
        <v>5.1435185185185188E-2</v>
      </c>
      <c r="E67" s="51">
        <v>5.1921296296296299E-2</v>
      </c>
      <c r="F67" t="s">
        <v>593</v>
      </c>
      <c r="G67" t="s">
        <v>412</v>
      </c>
      <c r="H67" s="50" t="s">
        <v>577</v>
      </c>
      <c r="I67" t="str">
        <f>VLOOKUP($B67,'PWR GP 2016-17 Groups'!$A$2:$B$206,2,0)</f>
        <v>I</v>
      </c>
      <c r="J67">
        <v>15</v>
      </c>
    </row>
    <row r="68" spans="1:10">
      <c r="A68">
        <v>333</v>
      </c>
      <c r="B68" t="s">
        <v>69</v>
      </c>
      <c r="C68">
        <v>139</v>
      </c>
      <c r="D68" s="51">
        <v>5.1747685185185188E-2</v>
      </c>
      <c r="E68" s="51">
        <v>5.2037037037037041E-2</v>
      </c>
      <c r="F68" t="s">
        <v>572</v>
      </c>
      <c r="G68" t="s">
        <v>412</v>
      </c>
      <c r="H68" s="50" t="s">
        <v>577</v>
      </c>
      <c r="I68" t="str">
        <f>VLOOKUP($B68,'PWR GP 2016-17 Groups'!$A$2:$B$206,2,0)</f>
        <v>I</v>
      </c>
      <c r="J68">
        <v>14</v>
      </c>
    </row>
    <row r="69" spans="1:10">
      <c r="A69">
        <v>393</v>
      </c>
      <c r="B69" t="s">
        <v>74</v>
      </c>
      <c r="C69">
        <v>348</v>
      </c>
      <c r="D69" s="51">
        <v>5.3668981481481477E-2</v>
      </c>
      <c r="E69" s="51">
        <v>5.5069444444444449E-2</v>
      </c>
      <c r="F69" t="s">
        <v>593</v>
      </c>
      <c r="G69" t="s">
        <v>412</v>
      </c>
      <c r="H69" s="50" t="s">
        <v>606</v>
      </c>
      <c r="I69" t="str">
        <f>VLOOKUP($B69,'PWR GP 2016-17 Groups'!$A$2:$B$206,2,0)</f>
        <v>I</v>
      </c>
      <c r="J69">
        <v>13</v>
      </c>
    </row>
    <row r="70" spans="1:10">
      <c r="A70">
        <v>371</v>
      </c>
      <c r="B70" t="s">
        <v>141</v>
      </c>
      <c r="C70">
        <v>423</v>
      </c>
      <c r="D70" s="51">
        <v>5.3888888888888896E-2</v>
      </c>
      <c r="E70" s="51">
        <v>5.4212962962962963E-2</v>
      </c>
      <c r="F70" t="s">
        <v>576</v>
      </c>
      <c r="G70" t="s">
        <v>412</v>
      </c>
      <c r="H70" t="s">
        <v>588</v>
      </c>
      <c r="I70" t="str">
        <f>VLOOKUP($B70,'PWR GP 2016-17 Groups'!$A$2:$B$206,2,0)</f>
        <v>I</v>
      </c>
      <c r="J70">
        <v>12</v>
      </c>
    </row>
    <row r="71" spans="1:10">
      <c r="A71">
        <v>432</v>
      </c>
      <c r="B71" t="s">
        <v>610</v>
      </c>
      <c r="C71">
        <v>540</v>
      </c>
      <c r="D71" s="51">
        <v>5.8402777777777776E-2</v>
      </c>
      <c r="E71" s="51">
        <v>5.8611111111111114E-2</v>
      </c>
      <c r="F71" t="s">
        <v>576</v>
      </c>
      <c r="G71" t="s">
        <v>412</v>
      </c>
      <c r="H71" t="s">
        <v>588</v>
      </c>
      <c r="I71" t="str">
        <f>VLOOKUP($B71,'PWR GP 2016-17 Groups'!$A$2:$B$206,2,0)</f>
        <v>I</v>
      </c>
      <c r="J71">
        <v>10</v>
      </c>
    </row>
    <row r="72" spans="1:10">
      <c r="A72">
        <v>368</v>
      </c>
      <c r="B72" t="s">
        <v>83</v>
      </c>
      <c r="C72">
        <v>58</v>
      </c>
      <c r="D72" s="51">
        <v>5.3865740740740742E-2</v>
      </c>
      <c r="E72" s="51">
        <v>5.4201388888888889E-2</v>
      </c>
      <c r="F72" t="s">
        <v>576</v>
      </c>
      <c r="G72" t="s">
        <v>412</v>
      </c>
      <c r="H72" s="50" t="s">
        <v>577</v>
      </c>
      <c r="I72" t="str">
        <f>VLOOKUP($B72,'PWR GP 2016-17 Groups'!$A$2:$B$206,2,0)</f>
        <v>J</v>
      </c>
      <c r="J72">
        <v>20</v>
      </c>
    </row>
    <row r="73" spans="1:10">
      <c r="A73">
        <v>377</v>
      </c>
      <c r="B73" t="s">
        <v>81</v>
      </c>
      <c r="C73">
        <v>136</v>
      </c>
      <c r="D73" s="51">
        <v>5.3946759259259257E-2</v>
      </c>
      <c r="E73" s="51">
        <v>5.4224537037037036E-2</v>
      </c>
      <c r="F73" t="s">
        <v>578</v>
      </c>
      <c r="G73" t="s">
        <v>412</v>
      </c>
      <c r="H73" s="50" t="s">
        <v>579</v>
      </c>
      <c r="I73" t="str">
        <f>VLOOKUP($B73,'PWR GP 2016-17 Groups'!$A$2:$B$206,2,0)</f>
        <v>J</v>
      </c>
      <c r="J73">
        <v>18</v>
      </c>
    </row>
    <row r="74" spans="1:10">
      <c r="A74">
        <v>394</v>
      </c>
      <c r="B74" t="s">
        <v>607</v>
      </c>
      <c r="C74">
        <v>222</v>
      </c>
      <c r="D74" s="51">
        <v>5.4849537037037037E-2</v>
      </c>
      <c r="E74" s="51">
        <v>5.5069444444444449E-2</v>
      </c>
      <c r="F74" t="s">
        <v>578</v>
      </c>
      <c r="G74" t="s">
        <v>412</v>
      </c>
      <c r="H74" t="s">
        <v>588</v>
      </c>
      <c r="I74" t="str">
        <f>VLOOKUP($B74,'PWR GP 2016-17 Groups'!$A$2:$B$206,2,0)</f>
        <v>J</v>
      </c>
      <c r="J74">
        <v>16</v>
      </c>
    </row>
    <row r="75" spans="1:10">
      <c r="A75">
        <v>395</v>
      </c>
      <c r="B75" t="s">
        <v>608</v>
      </c>
      <c r="C75">
        <v>516</v>
      </c>
      <c r="D75" s="51">
        <v>5.486111111111111E-2</v>
      </c>
      <c r="E75" s="51">
        <v>5.5069444444444449E-2</v>
      </c>
      <c r="F75" t="s">
        <v>576</v>
      </c>
      <c r="G75" t="s">
        <v>412</v>
      </c>
      <c r="H75" t="s">
        <v>588</v>
      </c>
      <c r="I75" t="str">
        <f>VLOOKUP($B75,'PWR GP 2016-17 Groups'!$A$2:$B$206,2,0)</f>
        <v>J</v>
      </c>
      <c r="J75">
        <v>15</v>
      </c>
    </row>
    <row r="76" spans="1:10">
      <c r="A76">
        <v>487</v>
      </c>
      <c r="B76" t="s">
        <v>89</v>
      </c>
      <c r="C76">
        <v>95</v>
      </c>
      <c r="D76" s="51">
        <v>7.4733796296296298E-2</v>
      </c>
      <c r="E76" s="51">
        <v>7.5069444444444453E-2</v>
      </c>
      <c r="F76" t="s">
        <v>576</v>
      </c>
      <c r="G76" t="s">
        <v>412</v>
      </c>
      <c r="H76" s="50" t="s">
        <v>577</v>
      </c>
      <c r="I76" t="str">
        <f>VLOOKUP($B76,'PWR GP 2016-17 Groups'!$A$2:$B$206,2,0)</f>
        <v>K</v>
      </c>
      <c r="J76">
        <v>20</v>
      </c>
    </row>
    <row r="77" spans="1:10">
      <c r="A77">
        <v>374</v>
      </c>
      <c r="B77" t="s">
        <v>605</v>
      </c>
      <c r="C77">
        <v>266</v>
      </c>
      <c r="D77" s="51">
        <v>5.3877314814814815E-2</v>
      </c>
      <c r="E77" s="51">
        <v>5.4212962962962963E-2</v>
      </c>
      <c r="F77" t="s">
        <v>572</v>
      </c>
      <c r="G77" t="s">
        <v>412</v>
      </c>
      <c r="H77" t="s">
        <v>588</v>
      </c>
      <c r="I77" t="e">
        <f>VLOOKUP($B77,'PWR GP 2016-17 Groups'!$A$2:$B$206,2,0)</f>
        <v>#N/A</v>
      </c>
    </row>
    <row r="78" spans="1:10">
      <c r="A78">
        <v>363</v>
      </c>
      <c r="B78" t="s">
        <v>390</v>
      </c>
      <c r="C78">
        <v>33</v>
      </c>
      <c r="D78" s="51">
        <v>5.393518518518519E-2</v>
      </c>
      <c r="E78" s="51">
        <v>5.4201388888888889E-2</v>
      </c>
      <c r="F78" t="s">
        <v>576</v>
      </c>
      <c r="G78" t="s">
        <v>412</v>
      </c>
      <c r="H78" t="s">
        <v>588</v>
      </c>
      <c r="I78" t="e">
        <f>VLOOKUP($B78,'PWR GP 2016-17 Groups'!$A$2:$B$206,2,0)</f>
        <v>#N/A</v>
      </c>
    </row>
    <row r="79" spans="1:10">
      <c r="A79">
        <v>376</v>
      </c>
      <c r="B79" t="s">
        <v>361</v>
      </c>
      <c r="C79">
        <v>34</v>
      </c>
      <c r="D79" s="51">
        <v>5.3969907407407404E-2</v>
      </c>
      <c r="E79" s="51">
        <v>5.4212962962962963E-2</v>
      </c>
      <c r="F79" t="s">
        <v>574</v>
      </c>
      <c r="G79" t="s">
        <v>412</v>
      </c>
      <c r="H79" t="s">
        <v>588</v>
      </c>
      <c r="I79" t="e">
        <f>VLOOKUP($B79,'PWR GP 2016-17 Groups'!$A$2:$B$206,2,0)</f>
        <v>#N/A</v>
      </c>
    </row>
    <row r="80" spans="1:10">
      <c r="A80">
        <v>129</v>
      </c>
      <c r="B80" t="s">
        <v>592</v>
      </c>
      <c r="C80">
        <v>535</v>
      </c>
      <c r="D80" s="49">
        <v>2.4090277777777778</v>
      </c>
      <c r="E80" s="49">
        <v>2.4152777777777779</v>
      </c>
      <c r="F80" t="s">
        <v>571</v>
      </c>
      <c r="G80" t="s">
        <v>412</v>
      </c>
      <c r="H80" t="s">
        <v>588</v>
      </c>
      <c r="I80" t="e">
        <f>VLOOKUP($B80,'PWR GP 2016-17 Groups'!$A$2:$B$206,2,0)</f>
        <v>#N/A</v>
      </c>
    </row>
    <row r="81" spans="1:10">
      <c r="A81">
        <v>457</v>
      </c>
      <c r="B81" t="s">
        <v>143</v>
      </c>
      <c r="C81">
        <v>569</v>
      </c>
      <c r="D81" s="51">
        <v>6.2025462962962963E-2</v>
      </c>
      <c r="E81" s="51">
        <v>6.2569444444444441E-2</v>
      </c>
      <c r="F81" t="s">
        <v>578</v>
      </c>
      <c r="G81" t="s">
        <v>412</v>
      </c>
      <c r="H81" t="s">
        <v>632</v>
      </c>
      <c r="I81" t="s">
        <v>114</v>
      </c>
      <c r="J81">
        <v>14</v>
      </c>
    </row>
    <row r="82" spans="1:10">
      <c r="A82">
        <v>83</v>
      </c>
      <c r="B82" t="s">
        <v>210</v>
      </c>
      <c r="C82">
        <v>480</v>
      </c>
      <c r="D82" s="49">
        <v>2.2416666666666667</v>
      </c>
      <c r="E82" s="49">
        <v>2.2472222222222222</v>
      </c>
      <c r="F82" t="s">
        <v>572</v>
      </c>
      <c r="G82" t="s">
        <v>412</v>
      </c>
      <c r="H82" s="50" t="s">
        <v>632</v>
      </c>
      <c r="I82" t="s">
        <v>105</v>
      </c>
      <c r="J82">
        <v>20</v>
      </c>
    </row>
    <row r="83" spans="1:10">
      <c r="A83">
        <v>81</v>
      </c>
      <c r="B83" t="s">
        <v>30</v>
      </c>
      <c r="C83">
        <v>361</v>
      </c>
      <c r="D83" s="49">
        <v>2.2069444444444444</v>
      </c>
      <c r="E83" s="49">
        <v>2.2361111111111112</v>
      </c>
      <c r="F83" t="s">
        <v>574</v>
      </c>
      <c r="G83" t="s">
        <v>412</v>
      </c>
      <c r="H83" s="50" t="s">
        <v>632</v>
      </c>
      <c r="I83" t="str">
        <f>VLOOKUP($B83,'PWR GP 2016-17 Groups'!$A$2:$B$206,2,0)</f>
        <v>E</v>
      </c>
      <c r="J83">
        <v>18</v>
      </c>
    </row>
    <row r="84" spans="1:10">
      <c r="D84" s="51"/>
      <c r="E84" s="51"/>
    </row>
  </sheetData>
  <autoFilter ref="A1:J83"/>
  <pageMargins left="0.7" right="0.7" top="0.75" bottom="0.75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I1" sqref="I1:J2"/>
    </sheetView>
  </sheetViews>
  <sheetFormatPr defaultColWidth="52.7109375" defaultRowHeight="15"/>
  <cols>
    <col min="1" max="1" width="7.85546875" bestFit="1" customWidth="1"/>
    <col min="2" max="2" width="9.140625" bestFit="1" customWidth="1"/>
    <col min="3" max="3" width="20.85546875" bestFit="1" customWidth="1"/>
    <col min="4" max="4" width="12.5703125" style="56" bestFit="1" customWidth="1"/>
    <col min="5" max="5" width="12.140625" style="56" bestFit="1" customWidth="1"/>
    <col min="6" max="6" width="26" bestFit="1" customWidth="1"/>
    <col min="7" max="7" width="10" bestFit="1" customWidth="1"/>
    <col min="8" max="8" width="22.28515625" bestFit="1" customWidth="1"/>
    <col min="9" max="9" width="14" customWidth="1"/>
    <col min="10" max="10" width="11" bestFit="1" customWidth="1"/>
    <col min="11" max="11" width="27.140625" customWidth="1"/>
    <col min="12" max="12" width="52.7109375" style="56"/>
  </cols>
  <sheetData>
    <row r="1" spans="1:12">
      <c r="A1" s="53" t="s">
        <v>564</v>
      </c>
      <c r="B1" s="53" t="s">
        <v>613</v>
      </c>
      <c r="C1" s="53" t="s">
        <v>358</v>
      </c>
      <c r="D1" s="57" t="s">
        <v>566</v>
      </c>
      <c r="E1" s="57" t="s">
        <v>567</v>
      </c>
      <c r="F1" s="53" t="s">
        <v>614</v>
      </c>
      <c r="G1" s="53" t="s">
        <v>615</v>
      </c>
      <c r="H1" s="53" t="s">
        <v>616</v>
      </c>
      <c r="I1" s="53" t="s">
        <v>509</v>
      </c>
      <c r="J1" s="53" t="s">
        <v>510</v>
      </c>
    </row>
    <row r="2" spans="1:12">
      <c r="A2" s="54">
        <v>13</v>
      </c>
      <c r="B2" s="54">
        <v>973</v>
      </c>
      <c r="C2" s="54" t="s">
        <v>617</v>
      </c>
      <c r="D2" s="58">
        <v>4.0069444444444442E-2</v>
      </c>
      <c r="E2" s="58">
        <v>4.0091435185185188E-2</v>
      </c>
      <c r="F2" s="54" t="s">
        <v>618</v>
      </c>
      <c r="G2" s="54" t="s">
        <v>410</v>
      </c>
      <c r="H2" s="54" t="s">
        <v>412</v>
      </c>
      <c r="I2" t="str">
        <f>VLOOKUP($C2,'PWR GP 2016-17 Groups'!$A$2:$B$206,2,0)</f>
        <v>A</v>
      </c>
      <c r="J2">
        <v>20</v>
      </c>
      <c r="L2"/>
    </row>
    <row r="3" spans="1:12">
      <c r="A3" s="54">
        <v>19</v>
      </c>
      <c r="B3" s="54">
        <v>181</v>
      </c>
      <c r="C3" s="54" t="s">
        <v>619</v>
      </c>
      <c r="D3" s="58">
        <v>4.1082175925925925E-2</v>
      </c>
      <c r="E3" s="58">
        <v>4.1109953703703704E-2</v>
      </c>
      <c r="F3" s="54" t="s">
        <v>618</v>
      </c>
      <c r="G3" s="54" t="s">
        <v>410</v>
      </c>
      <c r="H3" s="54" t="s">
        <v>412</v>
      </c>
      <c r="I3" t="str">
        <f>VLOOKUP($C3,'PWR GP 2016-17 Groups'!$A$2:$B$206,2,0)</f>
        <v>A</v>
      </c>
      <c r="J3">
        <v>18</v>
      </c>
      <c r="L3"/>
    </row>
    <row r="4" spans="1:12">
      <c r="A4" s="54">
        <v>32</v>
      </c>
      <c r="B4" s="54">
        <v>551</v>
      </c>
      <c r="C4" s="54" t="s">
        <v>127</v>
      </c>
      <c r="D4" s="58">
        <v>4.2789351851851849E-2</v>
      </c>
      <c r="E4" s="58">
        <v>4.2842592592592592E-2</v>
      </c>
      <c r="F4" s="54" t="s">
        <v>618</v>
      </c>
      <c r="G4" s="54" t="s">
        <v>410</v>
      </c>
      <c r="H4" s="54" t="s">
        <v>412</v>
      </c>
      <c r="I4" t="str">
        <f>VLOOKUP($C4,'PWR GP 2016-17 Groups'!$A$2:$B$206,2,0)</f>
        <v>A</v>
      </c>
      <c r="J4">
        <v>16</v>
      </c>
      <c r="K4" s="55"/>
    </row>
    <row r="5" spans="1:12">
      <c r="A5" s="54">
        <v>53</v>
      </c>
      <c r="B5" s="54">
        <v>211</v>
      </c>
      <c r="C5" s="54" t="s">
        <v>535</v>
      </c>
      <c r="D5" s="58">
        <v>4.3769675925925927E-2</v>
      </c>
      <c r="E5" s="58">
        <v>4.3969907407407409E-2</v>
      </c>
      <c r="F5" s="54" t="s">
        <v>620</v>
      </c>
      <c r="G5" s="54" t="s">
        <v>410</v>
      </c>
      <c r="H5" s="54" t="s">
        <v>412</v>
      </c>
      <c r="I5" t="str">
        <f>VLOOKUP($C5,'PWR GP 2016-17 Groups'!$A$2:$B$206,2,0)</f>
        <v>A</v>
      </c>
      <c r="J5">
        <v>15</v>
      </c>
    </row>
    <row r="6" spans="1:12">
      <c r="A6" s="54">
        <v>57</v>
      </c>
      <c r="B6" s="54">
        <v>1302</v>
      </c>
      <c r="C6" s="54" t="s">
        <v>416</v>
      </c>
      <c r="D6" s="58">
        <v>4.4254629629629623E-2</v>
      </c>
      <c r="E6" s="58">
        <v>4.4314814814814814E-2</v>
      </c>
      <c r="F6" s="54" t="s">
        <v>621</v>
      </c>
      <c r="G6" s="54" t="s">
        <v>410</v>
      </c>
      <c r="H6" s="54" t="s">
        <v>412</v>
      </c>
      <c r="I6" t="str">
        <f>VLOOKUP($C6,'PWR GP 2016-17 Groups'!$A$2:$B$206,2,0)</f>
        <v>A</v>
      </c>
      <c r="J6">
        <v>14</v>
      </c>
    </row>
    <row r="7" spans="1:12">
      <c r="A7" s="54">
        <v>141</v>
      </c>
      <c r="B7" s="54">
        <v>426</v>
      </c>
      <c r="C7" s="54" t="s">
        <v>145</v>
      </c>
      <c r="D7" s="58">
        <v>4.7128472222222217E-2</v>
      </c>
      <c r="E7" s="58">
        <v>4.7327546296296298E-2</v>
      </c>
      <c r="F7" s="54" t="s">
        <v>620</v>
      </c>
      <c r="G7" s="54" t="s">
        <v>410</v>
      </c>
      <c r="H7" s="54" t="s">
        <v>412</v>
      </c>
      <c r="I7" t="str">
        <f>VLOOKUP($C7,'PWR GP 2016-17 Groups'!$A$2:$B$206,2,0)</f>
        <v>A</v>
      </c>
      <c r="J7">
        <v>13</v>
      </c>
    </row>
    <row r="8" spans="1:12">
      <c r="A8" s="54">
        <v>197</v>
      </c>
      <c r="B8" s="54">
        <v>393</v>
      </c>
      <c r="C8" s="54" t="s">
        <v>537</v>
      </c>
      <c r="D8" s="58">
        <v>4.8831018518518517E-2</v>
      </c>
      <c r="E8" s="58">
        <v>4.9046296296296289E-2</v>
      </c>
      <c r="F8" s="54" t="s">
        <v>620</v>
      </c>
      <c r="G8" s="54" t="s">
        <v>410</v>
      </c>
      <c r="H8" s="54" t="s">
        <v>412</v>
      </c>
      <c r="I8" t="str">
        <f>VLOOKUP($C8,'PWR GP 2016-17 Groups'!$A$2:$B$206,2,0)</f>
        <v>A</v>
      </c>
      <c r="J8">
        <v>12</v>
      </c>
    </row>
    <row r="9" spans="1:12">
      <c r="A9" s="54">
        <v>207</v>
      </c>
      <c r="B9" s="54">
        <v>1396</v>
      </c>
      <c r="C9" s="54" t="s">
        <v>4</v>
      </c>
      <c r="D9" s="58">
        <v>4.9093749999999999E-2</v>
      </c>
      <c r="E9" s="58">
        <v>4.9290509259259263E-2</v>
      </c>
      <c r="F9" s="54" t="s">
        <v>621</v>
      </c>
      <c r="G9" s="54" t="s">
        <v>410</v>
      </c>
      <c r="H9" s="54" t="s">
        <v>412</v>
      </c>
      <c r="I9" t="str">
        <f>VLOOKUP($C9,'PWR GP 2016-17 Groups'!$A$2:$B$206,2,0)</f>
        <v>A</v>
      </c>
      <c r="J9">
        <v>11</v>
      </c>
    </row>
    <row r="10" spans="1:12">
      <c r="A10" s="54">
        <v>214</v>
      </c>
      <c r="B10" s="54">
        <v>345</v>
      </c>
      <c r="C10" s="54" t="s">
        <v>7</v>
      </c>
      <c r="D10" s="58">
        <v>4.928819444444444E-2</v>
      </c>
      <c r="E10" s="58">
        <v>4.9474537037037032E-2</v>
      </c>
      <c r="F10" s="54" t="s">
        <v>623</v>
      </c>
      <c r="G10" s="54" t="s">
        <v>0</v>
      </c>
      <c r="H10" s="54" t="s">
        <v>412</v>
      </c>
      <c r="I10" t="str">
        <f>VLOOKUP($C10,'PWR GP 2016-17 Groups'!$A$2:$B$206,2,0)</f>
        <v>A</v>
      </c>
      <c r="J10">
        <v>10</v>
      </c>
    </row>
    <row r="11" spans="1:12">
      <c r="A11" s="54">
        <v>870</v>
      </c>
      <c r="B11" s="54">
        <v>1259</v>
      </c>
      <c r="C11" s="54" t="s">
        <v>19</v>
      </c>
      <c r="D11" s="58">
        <v>6.5553240740740745E-2</v>
      </c>
      <c r="E11" s="58">
        <v>6.5634259259259267E-2</v>
      </c>
      <c r="F11" s="54" t="s">
        <v>621</v>
      </c>
      <c r="G11" s="54" t="s">
        <v>410</v>
      </c>
      <c r="H11" s="54" t="s">
        <v>412</v>
      </c>
      <c r="I11" t="str">
        <f>VLOOKUP($C11,'PWR GP 2016-17 Groups'!$A$2:$B$206,2,0)</f>
        <v>A</v>
      </c>
      <c r="J11">
        <v>9</v>
      </c>
    </row>
    <row r="12" spans="1:12">
      <c r="A12" s="54">
        <v>122</v>
      </c>
      <c r="B12" s="54">
        <v>282</v>
      </c>
      <c r="C12" s="54" t="s">
        <v>93</v>
      </c>
      <c r="D12" s="58">
        <v>4.6447916666666665E-2</v>
      </c>
      <c r="E12" s="58">
        <v>4.6645833333333331E-2</v>
      </c>
      <c r="F12" s="54" t="s">
        <v>621</v>
      </c>
      <c r="G12" s="54" t="s">
        <v>410</v>
      </c>
      <c r="H12" s="54" t="s">
        <v>412</v>
      </c>
      <c r="I12" t="str">
        <f>VLOOKUP($C12,'PWR GP 2016-17 Groups'!$A$2:$B$206,2,0)</f>
        <v>B</v>
      </c>
      <c r="J12">
        <v>20</v>
      </c>
    </row>
    <row r="13" spans="1:12">
      <c r="A13" s="54">
        <v>161</v>
      </c>
      <c r="B13" s="54">
        <v>1435</v>
      </c>
      <c r="C13" s="54" t="s">
        <v>10</v>
      </c>
      <c r="D13" s="58">
        <v>4.7711805555555563E-2</v>
      </c>
      <c r="E13" s="58">
        <v>4.781481481481481E-2</v>
      </c>
      <c r="F13" s="54" t="s">
        <v>622</v>
      </c>
      <c r="G13" s="54" t="s">
        <v>0</v>
      </c>
      <c r="H13" s="54" t="s">
        <v>412</v>
      </c>
      <c r="I13" t="str">
        <f>VLOOKUP($C13,'PWR GP 2016-17 Groups'!$A$2:$B$206,2,0)</f>
        <v>B</v>
      </c>
      <c r="J13">
        <v>18</v>
      </c>
    </row>
    <row r="14" spans="1:12">
      <c r="A14" s="54">
        <v>189</v>
      </c>
      <c r="B14" s="54">
        <v>343</v>
      </c>
      <c r="C14" s="54" t="s">
        <v>3</v>
      </c>
      <c r="D14" s="58">
        <v>4.8515046296296299E-2</v>
      </c>
      <c r="E14" s="58">
        <v>4.8825231481481483E-2</v>
      </c>
      <c r="F14" s="54" t="s">
        <v>618</v>
      </c>
      <c r="G14" s="54" t="s">
        <v>410</v>
      </c>
      <c r="H14" s="54" t="s">
        <v>412</v>
      </c>
      <c r="I14" t="str">
        <f>VLOOKUP($C14,'PWR GP 2016-17 Groups'!$A$2:$B$206,2,0)</f>
        <v>B</v>
      </c>
      <c r="J14">
        <v>16</v>
      </c>
    </row>
    <row r="15" spans="1:12">
      <c r="A15" s="54">
        <v>201</v>
      </c>
      <c r="B15" s="54">
        <v>55</v>
      </c>
      <c r="C15" s="54" t="s">
        <v>8</v>
      </c>
      <c r="D15" s="58">
        <v>4.8945601851851851E-2</v>
      </c>
      <c r="E15" s="58">
        <v>4.9151620370370373E-2</v>
      </c>
      <c r="F15" s="54" t="s">
        <v>621</v>
      </c>
      <c r="G15" s="54" t="s">
        <v>410</v>
      </c>
      <c r="H15" s="54" t="s">
        <v>412</v>
      </c>
      <c r="I15" t="str">
        <f>VLOOKUP($C15,'PWR GP 2016-17 Groups'!$A$2:$B$206,2,0)</f>
        <v>B</v>
      </c>
      <c r="J15">
        <v>15</v>
      </c>
    </row>
    <row r="16" spans="1:12">
      <c r="A16" s="54">
        <v>210</v>
      </c>
      <c r="B16" s="54">
        <v>1398</v>
      </c>
      <c r="C16" s="54" t="s">
        <v>5</v>
      </c>
      <c r="D16" s="58">
        <v>4.9113425925925928E-2</v>
      </c>
      <c r="E16" s="58">
        <v>4.9334490740740734E-2</v>
      </c>
      <c r="F16" s="54" t="s">
        <v>621</v>
      </c>
      <c r="G16" s="54" t="s">
        <v>410</v>
      </c>
      <c r="H16" s="54" t="s">
        <v>412</v>
      </c>
      <c r="I16" t="str">
        <f>VLOOKUP($C16,'PWR GP 2016-17 Groups'!$A$2:$B$206,2,0)</f>
        <v>B</v>
      </c>
      <c r="J16">
        <v>14</v>
      </c>
    </row>
    <row r="17" spans="1:10">
      <c r="A17" s="54">
        <v>215</v>
      </c>
      <c r="B17" s="54">
        <v>331</v>
      </c>
      <c r="C17" s="54" t="s">
        <v>14</v>
      </c>
      <c r="D17" s="58">
        <v>4.9246527777777778E-2</v>
      </c>
      <c r="E17" s="58">
        <v>4.9480324074074072E-2</v>
      </c>
      <c r="F17" s="54" t="s">
        <v>621</v>
      </c>
      <c r="G17" s="54" t="s">
        <v>410</v>
      </c>
      <c r="H17" s="54" t="s">
        <v>412</v>
      </c>
      <c r="I17" t="str">
        <f>VLOOKUP($C17,'PWR GP 2016-17 Groups'!$A$2:$B$206,2,0)</f>
        <v>B</v>
      </c>
      <c r="J17">
        <v>13</v>
      </c>
    </row>
    <row r="18" spans="1:10">
      <c r="A18" s="54">
        <v>223</v>
      </c>
      <c r="B18" s="54">
        <v>334</v>
      </c>
      <c r="C18" s="54" t="s">
        <v>511</v>
      </c>
      <c r="D18" s="58">
        <v>4.9792824074074073E-2</v>
      </c>
      <c r="E18" s="58">
        <v>4.9858796296296297E-2</v>
      </c>
      <c r="F18" s="54" t="s">
        <v>621</v>
      </c>
      <c r="G18" s="54" t="s">
        <v>410</v>
      </c>
      <c r="H18" s="54" t="s">
        <v>412</v>
      </c>
      <c r="I18" t="str">
        <f>VLOOKUP($C18,'PWR GP 2016-17 Groups'!$A$2:$B$206,2,0)</f>
        <v>B</v>
      </c>
      <c r="J18">
        <v>12</v>
      </c>
    </row>
    <row r="19" spans="1:10">
      <c r="A19" s="54">
        <v>271</v>
      </c>
      <c r="B19" s="54">
        <v>394</v>
      </c>
      <c r="C19" s="54" t="s">
        <v>18</v>
      </c>
      <c r="D19" s="58">
        <v>5.1144675925925927E-2</v>
      </c>
      <c r="E19" s="58">
        <v>5.1256944444444445E-2</v>
      </c>
      <c r="F19" s="54" t="s">
        <v>622</v>
      </c>
      <c r="G19" s="54" t="s">
        <v>0</v>
      </c>
      <c r="H19" s="54" t="s">
        <v>412</v>
      </c>
      <c r="I19" t="str">
        <f>VLOOKUP($C19,'PWR GP 2016-17 Groups'!$A$2:$B$206,2,0)</f>
        <v>B</v>
      </c>
      <c r="J19">
        <v>11</v>
      </c>
    </row>
    <row r="20" spans="1:10">
      <c r="A20" s="54">
        <v>277</v>
      </c>
      <c r="B20" s="54">
        <v>305</v>
      </c>
      <c r="C20" s="54" t="s">
        <v>16</v>
      </c>
      <c r="D20" s="58">
        <v>5.1231481481481482E-2</v>
      </c>
      <c r="E20" s="58">
        <v>5.1452546296296302E-2</v>
      </c>
      <c r="F20" s="54" t="s">
        <v>625</v>
      </c>
      <c r="G20" s="54" t="s">
        <v>410</v>
      </c>
      <c r="H20" s="54" t="s">
        <v>412</v>
      </c>
      <c r="I20" t="str">
        <f>VLOOKUP($C20,'PWR GP 2016-17 Groups'!$A$2:$B$206,2,0)</f>
        <v>B</v>
      </c>
      <c r="J20">
        <v>10</v>
      </c>
    </row>
    <row r="21" spans="1:10">
      <c r="A21" s="54">
        <v>301</v>
      </c>
      <c r="B21" s="54">
        <v>350</v>
      </c>
      <c r="C21" s="54" t="s">
        <v>545</v>
      </c>
      <c r="D21" s="58">
        <v>5.1806712962962964E-2</v>
      </c>
      <c r="E21" s="58">
        <v>5.2056712962962964E-2</v>
      </c>
      <c r="F21" s="54" t="s">
        <v>620</v>
      </c>
      <c r="G21" s="54" t="s">
        <v>410</v>
      </c>
      <c r="H21" s="54" t="s">
        <v>412</v>
      </c>
      <c r="I21" t="str">
        <f>VLOOKUP($C21,'PWR GP 2016-17 Groups'!$A$2:$B$206,2,0)</f>
        <v>B</v>
      </c>
      <c r="J21">
        <v>9</v>
      </c>
    </row>
    <row r="22" spans="1:10">
      <c r="A22" s="54">
        <v>320</v>
      </c>
      <c r="B22" s="54">
        <v>335</v>
      </c>
      <c r="C22" s="54" t="s">
        <v>15</v>
      </c>
      <c r="D22" s="58">
        <v>5.2210648148148152E-2</v>
      </c>
      <c r="E22" s="58">
        <v>5.2454861111111112E-2</v>
      </c>
      <c r="F22" s="54" t="s">
        <v>618</v>
      </c>
      <c r="G22" s="54" t="s">
        <v>410</v>
      </c>
      <c r="H22" s="54" t="s">
        <v>412</v>
      </c>
      <c r="I22" t="str">
        <f>VLOOKUP($C22,'PWR GP 2016-17 Groups'!$A$2:$B$206,2,0)</f>
        <v>B</v>
      </c>
      <c r="J22">
        <v>8</v>
      </c>
    </row>
    <row r="23" spans="1:10">
      <c r="A23" s="54">
        <v>457</v>
      </c>
      <c r="B23" s="54">
        <v>1109</v>
      </c>
      <c r="C23" s="54" t="s">
        <v>210</v>
      </c>
      <c r="D23" s="58">
        <v>5.5281250000000004E-2</v>
      </c>
      <c r="E23" s="58">
        <v>5.5533564814814813E-2</v>
      </c>
      <c r="F23" s="54" t="s">
        <v>618</v>
      </c>
      <c r="G23" s="54" t="s">
        <v>410</v>
      </c>
      <c r="H23" s="54" t="s">
        <v>412</v>
      </c>
      <c r="I23" t="str">
        <f>VLOOKUP($C23,'PWR GP 2016-17 Groups'!$A$2:$B$206,2,0)</f>
        <v>B</v>
      </c>
      <c r="J23">
        <v>7</v>
      </c>
    </row>
    <row r="24" spans="1:10">
      <c r="A24" s="54">
        <v>159</v>
      </c>
      <c r="B24" s="54">
        <v>804</v>
      </c>
      <c r="C24" s="54" t="s">
        <v>12</v>
      </c>
      <c r="D24" s="58">
        <v>4.7732638888888894E-2</v>
      </c>
      <c r="E24" s="58">
        <v>4.7799768518518519E-2</v>
      </c>
      <c r="F24" s="54" t="s">
        <v>618</v>
      </c>
      <c r="G24" s="54" t="s">
        <v>410</v>
      </c>
      <c r="H24" s="54" t="s">
        <v>412</v>
      </c>
      <c r="I24" t="str">
        <f>VLOOKUP($C24,'PWR GP 2016-17 Groups'!$A$2:$B$206,2,0)</f>
        <v>C</v>
      </c>
      <c r="J24">
        <v>20</v>
      </c>
    </row>
    <row r="25" spans="1:10">
      <c r="A25" s="54">
        <v>299</v>
      </c>
      <c r="B25" s="54">
        <v>523</v>
      </c>
      <c r="C25" s="54" t="s">
        <v>24</v>
      </c>
      <c r="D25" s="58">
        <v>5.1583333333333335E-2</v>
      </c>
      <c r="E25" s="58">
        <v>5.2042824074074075E-2</v>
      </c>
      <c r="F25" s="54" t="s">
        <v>618</v>
      </c>
      <c r="G25" s="54" t="s">
        <v>410</v>
      </c>
      <c r="H25" s="54" t="s">
        <v>412</v>
      </c>
      <c r="I25" t="str">
        <f>VLOOKUP($C25,'PWR GP 2016-17 Groups'!$A$2:$B$206,2,0)</f>
        <v>C</v>
      </c>
      <c r="J25">
        <v>18</v>
      </c>
    </row>
    <row r="26" spans="1:10">
      <c r="A26" s="54">
        <v>360</v>
      </c>
      <c r="B26" s="54">
        <v>389</v>
      </c>
      <c r="C26" s="54" t="s">
        <v>157</v>
      </c>
      <c r="D26" s="58">
        <v>5.2719907407407403E-2</v>
      </c>
      <c r="E26" s="58">
        <v>5.3182870370370366E-2</v>
      </c>
      <c r="F26" s="54" t="s">
        <v>621</v>
      </c>
      <c r="G26" s="54" t="s">
        <v>410</v>
      </c>
      <c r="H26" s="54" t="s">
        <v>412</v>
      </c>
      <c r="I26" t="str">
        <f>VLOOKUP($C26,'PWR GP 2016-17 Groups'!$A$2:$B$206,2,0)</f>
        <v>C</v>
      </c>
      <c r="J26">
        <v>16</v>
      </c>
    </row>
    <row r="27" spans="1:10">
      <c r="A27" s="54">
        <v>373</v>
      </c>
      <c r="B27" s="54">
        <v>1151</v>
      </c>
      <c r="C27" s="54" t="s">
        <v>28</v>
      </c>
      <c r="D27" s="58">
        <v>5.2953703703703704E-2</v>
      </c>
      <c r="E27" s="58">
        <v>5.353240740740741E-2</v>
      </c>
      <c r="F27" s="54" t="s">
        <v>620</v>
      </c>
      <c r="G27" s="54" t="s">
        <v>410</v>
      </c>
      <c r="H27" s="54" t="s">
        <v>412</v>
      </c>
      <c r="I27" t="str">
        <f>VLOOKUP($C27,'PWR GP 2016-17 Groups'!$A$2:$B$206,2,0)</f>
        <v>C</v>
      </c>
      <c r="J27">
        <v>15</v>
      </c>
    </row>
    <row r="28" spans="1:10">
      <c r="A28" s="54">
        <v>330</v>
      </c>
      <c r="B28" s="54">
        <v>353</v>
      </c>
      <c r="C28" s="54" t="s">
        <v>212</v>
      </c>
      <c r="D28" s="58">
        <v>5.2067129629629637E-2</v>
      </c>
      <c r="E28" s="58">
        <v>5.2590277777777777E-2</v>
      </c>
      <c r="F28" s="54" t="s">
        <v>623</v>
      </c>
      <c r="G28" s="54" t="s">
        <v>0</v>
      </c>
      <c r="H28" s="54" t="s">
        <v>412</v>
      </c>
      <c r="I28" t="str">
        <f>VLOOKUP($C28,'PWR GP 2016-17 Groups'!$A$2:$B$206,2,0)</f>
        <v>D</v>
      </c>
      <c r="J28">
        <v>20</v>
      </c>
    </row>
    <row r="29" spans="1:10">
      <c r="A29" s="54">
        <v>413</v>
      </c>
      <c r="B29" s="54">
        <v>67</v>
      </c>
      <c r="C29" s="54" t="s">
        <v>21</v>
      </c>
      <c r="D29" s="58">
        <v>5.4195601851851849E-2</v>
      </c>
      <c r="E29" s="58">
        <v>5.4695601851851849E-2</v>
      </c>
      <c r="F29" s="54" t="s">
        <v>618</v>
      </c>
      <c r="G29" s="54" t="s">
        <v>410</v>
      </c>
      <c r="H29" s="54" t="s">
        <v>412</v>
      </c>
      <c r="I29" t="str">
        <f>VLOOKUP($C29,'PWR GP 2016-17 Groups'!$A$2:$B$206,2,0)</f>
        <v>D</v>
      </c>
      <c r="J29">
        <v>18</v>
      </c>
    </row>
    <row r="30" spans="1:10">
      <c r="A30" s="54">
        <v>440</v>
      </c>
      <c r="B30" s="54">
        <v>422</v>
      </c>
      <c r="C30" s="54" t="s">
        <v>548</v>
      </c>
      <c r="D30" s="58">
        <v>5.4454861111111114E-2</v>
      </c>
      <c r="E30" s="58">
        <v>5.5224537037037037E-2</v>
      </c>
      <c r="F30" s="54" t="s">
        <v>625</v>
      </c>
      <c r="G30" s="54" t="s">
        <v>410</v>
      </c>
      <c r="H30" s="54" t="s">
        <v>412</v>
      </c>
      <c r="I30" t="str">
        <f>VLOOKUP($C30,'PWR GP 2016-17 Groups'!$A$2:$B$206,2,0)</f>
        <v>D</v>
      </c>
      <c r="J30">
        <v>16</v>
      </c>
    </row>
    <row r="31" spans="1:10">
      <c r="A31" s="54">
        <v>450</v>
      </c>
      <c r="B31" s="54">
        <v>537</v>
      </c>
      <c r="C31" s="54" t="s">
        <v>33</v>
      </c>
      <c r="D31" s="58">
        <v>5.4922453703703709E-2</v>
      </c>
      <c r="E31" s="58">
        <v>5.5429398148148151E-2</v>
      </c>
      <c r="F31" s="54" t="s">
        <v>622</v>
      </c>
      <c r="G31" s="54" t="s">
        <v>0</v>
      </c>
      <c r="H31" s="54" t="s">
        <v>412</v>
      </c>
      <c r="I31" t="str">
        <f>VLOOKUP($C31,'PWR GP 2016-17 Groups'!$A$2:$B$206,2,0)</f>
        <v>D</v>
      </c>
      <c r="J31">
        <v>15</v>
      </c>
    </row>
    <row r="32" spans="1:10">
      <c r="A32" s="54">
        <v>451</v>
      </c>
      <c r="B32" s="54">
        <v>817</v>
      </c>
      <c r="C32" s="54" t="s">
        <v>34</v>
      </c>
      <c r="D32" s="58">
        <v>5.4923611111111111E-2</v>
      </c>
      <c r="E32" s="58">
        <v>5.543171296296296E-2</v>
      </c>
      <c r="F32" s="54" t="s">
        <v>622</v>
      </c>
      <c r="G32" s="54" t="s">
        <v>0</v>
      </c>
      <c r="H32" s="54" t="s">
        <v>412</v>
      </c>
      <c r="I32" t="str">
        <f>VLOOKUP($C32,'PWR GP 2016-17 Groups'!$A$2:$B$206,2,0)</f>
        <v>D</v>
      </c>
      <c r="J32">
        <v>14</v>
      </c>
    </row>
    <row r="33" spans="1:10">
      <c r="A33" s="54">
        <v>515</v>
      </c>
      <c r="B33" s="54">
        <v>220</v>
      </c>
      <c r="C33" s="54" t="s">
        <v>550</v>
      </c>
      <c r="D33" s="58">
        <v>5.6831018518518517E-2</v>
      </c>
      <c r="E33" s="58">
        <v>5.7302083333333337E-2</v>
      </c>
      <c r="F33" s="54" t="s">
        <v>620</v>
      </c>
      <c r="G33" s="54" t="s">
        <v>410</v>
      </c>
      <c r="H33" s="54" t="s">
        <v>412</v>
      </c>
      <c r="I33" t="str">
        <f>VLOOKUP($C33,'PWR GP 2016-17 Groups'!$A$2:$B$206,2,0)</f>
        <v>D</v>
      </c>
      <c r="J33">
        <v>13</v>
      </c>
    </row>
    <row r="34" spans="1:10">
      <c r="A34" s="54">
        <v>650</v>
      </c>
      <c r="B34" s="54">
        <v>257</v>
      </c>
      <c r="C34" s="54" t="s">
        <v>97</v>
      </c>
      <c r="D34" s="58">
        <v>6.033680555555556E-2</v>
      </c>
      <c r="E34" s="58">
        <v>6.0827546296296296E-2</v>
      </c>
      <c r="F34" s="54" t="s">
        <v>620</v>
      </c>
      <c r="G34" s="54" t="s">
        <v>410</v>
      </c>
      <c r="H34" s="54" t="s">
        <v>412</v>
      </c>
      <c r="I34" t="str">
        <f>VLOOKUP($C34,'PWR GP 2016-17 Groups'!$A$2:$B$206,2,0)</f>
        <v>D</v>
      </c>
      <c r="J34">
        <v>12</v>
      </c>
    </row>
    <row r="35" spans="1:10">
      <c r="A35" s="54">
        <v>648</v>
      </c>
      <c r="B35" s="54">
        <v>332</v>
      </c>
      <c r="C35" s="54" t="s">
        <v>37</v>
      </c>
      <c r="D35" s="58">
        <v>6.0471064814814818E-2</v>
      </c>
      <c r="E35" s="58">
        <v>6.0820601851851848E-2</v>
      </c>
      <c r="F35" s="54" t="s">
        <v>622</v>
      </c>
      <c r="G35" s="54" t="s">
        <v>0</v>
      </c>
      <c r="H35" s="54" t="s">
        <v>412</v>
      </c>
      <c r="I35" t="str">
        <f>VLOOKUP($C35,'PWR GP 2016-17 Groups'!$A$2:$B$206,2,0)</f>
        <v>D</v>
      </c>
      <c r="J35">
        <v>11</v>
      </c>
    </row>
    <row r="36" spans="1:10">
      <c r="A36" s="54">
        <v>828</v>
      </c>
      <c r="B36" s="54">
        <v>333</v>
      </c>
      <c r="C36" s="54" t="s">
        <v>146</v>
      </c>
      <c r="D36" s="58">
        <v>6.3444444444444442E-2</v>
      </c>
      <c r="E36" s="58">
        <v>6.4621527777777785E-2</v>
      </c>
      <c r="F36" s="54" t="s">
        <v>618</v>
      </c>
      <c r="G36" s="54" t="s">
        <v>410</v>
      </c>
      <c r="H36" s="54" t="s">
        <v>412</v>
      </c>
      <c r="I36" t="str">
        <f>VLOOKUP($C36,'PWR GP 2016-17 Groups'!$A$2:$B$206,2,0)</f>
        <v>D</v>
      </c>
      <c r="J36">
        <v>10</v>
      </c>
    </row>
    <row r="37" spans="1:10">
      <c r="A37" s="54">
        <v>403</v>
      </c>
      <c r="B37" s="54">
        <v>411</v>
      </c>
      <c r="C37" s="54" t="s">
        <v>213</v>
      </c>
      <c r="D37" s="58">
        <v>5.3971064814814812E-2</v>
      </c>
      <c r="E37" s="58">
        <v>5.452893518518518E-2</v>
      </c>
      <c r="F37" s="54" t="s">
        <v>620</v>
      </c>
      <c r="G37" s="54" t="s">
        <v>410</v>
      </c>
      <c r="H37" s="54" t="s">
        <v>412</v>
      </c>
      <c r="I37" t="str">
        <f>VLOOKUP($C37,'PWR GP 2016-17 Groups'!$A$2:$B$206,2,0)</f>
        <v>E</v>
      </c>
      <c r="J37">
        <v>20</v>
      </c>
    </row>
    <row r="38" spans="1:10">
      <c r="A38" s="54">
        <v>545</v>
      </c>
      <c r="B38" s="54">
        <v>361</v>
      </c>
      <c r="C38" s="54" t="s">
        <v>38</v>
      </c>
      <c r="D38" s="58">
        <v>5.7387731481481484E-2</v>
      </c>
      <c r="E38" s="58">
        <v>5.8171296296296297E-2</v>
      </c>
      <c r="F38" s="54" t="s">
        <v>621</v>
      </c>
      <c r="G38" s="54" t="s">
        <v>410</v>
      </c>
      <c r="H38" s="54" t="s">
        <v>412</v>
      </c>
      <c r="I38" t="str">
        <f>VLOOKUP($C38,'PWR GP 2016-17 Groups'!$A$2:$B$206,2,0)</f>
        <v>E</v>
      </c>
      <c r="J38">
        <v>18</v>
      </c>
    </row>
    <row r="39" spans="1:10">
      <c r="A39" s="54">
        <v>615</v>
      </c>
      <c r="B39" s="54">
        <v>355</v>
      </c>
      <c r="C39" s="54" t="s">
        <v>36</v>
      </c>
      <c r="D39" s="58">
        <v>5.9621527777777773E-2</v>
      </c>
      <c r="E39" s="58">
        <v>6.0120370370370373E-2</v>
      </c>
      <c r="F39" s="54" t="s">
        <v>627</v>
      </c>
      <c r="G39" s="54" t="s">
        <v>0</v>
      </c>
      <c r="H39" s="54" t="s">
        <v>412</v>
      </c>
      <c r="I39" t="str">
        <f>VLOOKUP($C39,'PWR GP 2016-17 Groups'!$A$2:$B$206,2,0)</f>
        <v>E</v>
      </c>
      <c r="J39">
        <v>16</v>
      </c>
    </row>
    <row r="40" spans="1:10">
      <c r="A40" s="54">
        <v>640</v>
      </c>
      <c r="B40" s="54">
        <v>480</v>
      </c>
      <c r="C40" s="54" t="s">
        <v>32</v>
      </c>
      <c r="D40" s="58">
        <v>6.0107638888888891E-2</v>
      </c>
      <c r="E40" s="58">
        <v>6.0612268518518524E-2</v>
      </c>
      <c r="F40" s="54" t="s">
        <v>627</v>
      </c>
      <c r="G40" s="54" t="s">
        <v>0</v>
      </c>
      <c r="H40" s="54" t="s">
        <v>412</v>
      </c>
      <c r="I40" t="str">
        <f>VLOOKUP($C40,'PWR GP 2016-17 Groups'!$A$2:$B$206,2,0)</f>
        <v>E</v>
      </c>
      <c r="J40">
        <v>15</v>
      </c>
    </row>
    <row r="41" spans="1:10">
      <c r="A41" s="54">
        <v>579</v>
      </c>
      <c r="B41" s="54">
        <v>1012</v>
      </c>
      <c r="C41" s="54" t="s">
        <v>42</v>
      </c>
      <c r="D41" s="58">
        <v>5.8861111111111114E-2</v>
      </c>
      <c r="E41" s="58">
        <v>5.9318287037037037E-2</v>
      </c>
      <c r="F41" s="54" t="s">
        <v>623</v>
      </c>
      <c r="G41" s="54" t="s">
        <v>0</v>
      </c>
      <c r="H41" s="54" t="s">
        <v>412</v>
      </c>
      <c r="I41" t="str">
        <f>VLOOKUP($C41,'PWR GP 2016-17 Groups'!$A$2:$B$206,2,0)</f>
        <v>F</v>
      </c>
      <c r="J41">
        <v>20</v>
      </c>
    </row>
    <row r="42" spans="1:10">
      <c r="A42" s="54">
        <v>585</v>
      </c>
      <c r="B42" s="54">
        <v>336</v>
      </c>
      <c r="C42" s="54" t="s">
        <v>591</v>
      </c>
      <c r="D42" s="58">
        <v>5.9190972222222221E-2</v>
      </c>
      <c r="E42" s="58">
        <v>5.9451388888888894E-2</v>
      </c>
      <c r="F42" s="54" t="s">
        <v>618</v>
      </c>
      <c r="G42" s="54" t="s">
        <v>410</v>
      </c>
      <c r="H42" s="54" t="s">
        <v>412</v>
      </c>
      <c r="I42" t="str">
        <f>VLOOKUP($C42,'PWR GP 2016-17 Groups'!$A$2:$B$206,2,0)</f>
        <v>F</v>
      </c>
      <c r="J42">
        <v>18</v>
      </c>
    </row>
    <row r="43" spans="1:10">
      <c r="A43" s="54">
        <v>625</v>
      </c>
      <c r="B43" s="54">
        <v>532</v>
      </c>
      <c r="C43" s="54" t="s">
        <v>46</v>
      </c>
      <c r="D43" s="58">
        <v>5.9891203703703703E-2</v>
      </c>
      <c r="E43" s="58">
        <v>6.0269675925925921E-2</v>
      </c>
      <c r="F43" s="54" t="s">
        <v>621</v>
      </c>
      <c r="G43" s="54" t="s">
        <v>410</v>
      </c>
      <c r="H43" s="54" t="s">
        <v>412</v>
      </c>
      <c r="I43" t="str">
        <f>VLOOKUP($C43,'PWR GP 2016-17 Groups'!$A$2:$B$206,2,0)</f>
        <v>F</v>
      </c>
      <c r="J43">
        <v>16</v>
      </c>
    </row>
    <row r="44" spans="1:10">
      <c r="A44" s="54">
        <v>702</v>
      </c>
      <c r="B44" s="54">
        <v>315</v>
      </c>
      <c r="C44" s="54" t="s">
        <v>52</v>
      </c>
      <c r="D44" s="58">
        <v>6.097800925925926E-2</v>
      </c>
      <c r="E44" s="58">
        <v>6.1820601851851849E-2</v>
      </c>
      <c r="F44" s="54" t="s">
        <v>621</v>
      </c>
      <c r="G44" s="54" t="s">
        <v>410</v>
      </c>
      <c r="H44" s="54" t="s">
        <v>412</v>
      </c>
      <c r="I44" t="str">
        <f>VLOOKUP($C44,'PWR GP 2016-17 Groups'!$A$2:$B$206,2,0)</f>
        <v>F</v>
      </c>
      <c r="J44">
        <v>15</v>
      </c>
    </row>
    <row r="45" spans="1:10">
      <c r="A45" s="54">
        <v>756</v>
      </c>
      <c r="B45" s="54">
        <v>319</v>
      </c>
      <c r="C45" s="54" t="s">
        <v>153</v>
      </c>
      <c r="D45" s="58">
        <v>6.2586805555555555E-2</v>
      </c>
      <c r="E45" s="58">
        <v>6.2923611111111111E-2</v>
      </c>
      <c r="F45" s="54" t="s">
        <v>620</v>
      </c>
      <c r="G45" s="54" t="s">
        <v>410</v>
      </c>
      <c r="H45" s="54" t="s">
        <v>412</v>
      </c>
      <c r="I45" t="str">
        <f>VLOOKUP($C45,'PWR GP 2016-17 Groups'!$A$2:$B$206,2,0)</f>
        <v>F</v>
      </c>
      <c r="J45">
        <v>14</v>
      </c>
    </row>
    <row r="46" spans="1:10">
      <c r="A46" s="54">
        <v>826</v>
      </c>
      <c r="B46" s="54">
        <v>1392</v>
      </c>
      <c r="C46" s="54" t="s">
        <v>552</v>
      </c>
      <c r="D46" s="58">
        <v>6.3450231481481476E-2</v>
      </c>
      <c r="E46" s="58">
        <v>6.4616898148148152E-2</v>
      </c>
      <c r="F46" s="54" t="s">
        <v>622</v>
      </c>
      <c r="G46" s="54" t="s">
        <v>0</v>
      </c>
      <c r="H46" s="54" t="s">
        <v>412</v>
      </c>
      <c r="I46" t="str">
        <f>VLOOKUP($C46,'PWR GP 2016-17 Groups'!$A$2:$B$206,2,0)</f>
        <v>F</v>
      </c>
      <c r="J46">
        <v>13</v>
      </c>
    </row>
    <row r="47" spans="1:10">
      <c r="A47" s="54">
        <v>813</v>
      </c>
      <c r="B47" s="54">
        <v>309</v>
      </c>
      <c r="C47" s="54" t="s">
        <v>47</v>
      </c>
      <c r="D47" s="58">
        <v>6.363310185185185E-2</v>
      </c>
      <c r="E47" s="58">
        <v>6.4454861111111109E-2</v>
      </c>
      <c r="F47" s="54" t="s">
        <v>620</v>
      </c>
      <c r="G47" s="54" t="s">
        <v>410</v>
      </c>
      <c r="H47" s="54" t="s">
        <v>412</v>
      </c>
      <c r="I47" t="str">
        <f>VLOOKUP($C47,'PWR GP 2016-17 Groups'!$A$2:$B$206,2,0)</f>
        <v>F</v>
      </c>
      <c r="J47">
        <v>12</v>
      </c>
    </row>
    <row r="48" spans="1:10">
      <c r="A48" s="54">
        <v>871</v>
      </c>
      <c r="B48" s="54">
        <v>475</v>
      </c>
      <c r="C48" s="54" t="s">
        <v>58</v>
      </c>
      <c r="D48" s="58">
        <v>6.4468750000000005E-2</v>
      </c>
      <c r="E48" s="58">
        <v>6.5640046296296287E-2</v>
      </c>
      <c r="F48" s="54" t="s">
        <v>621</v>
      </c>
      <c r="G48" s="54" t="s">
        <v>410</v>
      </c>
      <c r="H48" s="54" t="s">
        <v>412</v>
      </c>
      <c r="I48" t="str">
        <f>VLOOKUP($C48,'PWR GP 2016-17 Groups'!$A$2:$B$206,2,0)</f>
        <v>F</v>
      </c>
      <c r="J48">
        <v>11</v>
      </c>
    </row>
    <row r="49" spans="1:10">
      <c r="A49" s="54">
        <v>1229</v>
      </c>
      <c r="B49" s="54">
        <v>1397</v>
      </c>
      <c r="C49" s="54" t="s">
        <v>211</v>
      </c>
      <c r="D49" s="58">
        <v>7.7444444444444441E-2</v>
      </c>
      <c r="E49" s="58">
        <v>7.8354166666666669E-2</v>
      </c>
      <c r="F49" s="54" t="s">
        <v>618</v>
      </c>
      <c r="G49" s="54" t="s">
        <v>410</v>
      </c>
      <c r="H49" s="54" t="s">
        <v>412</v>
      </c>
      <c r="I49" t="str">
        <f>VLOOKUP($C49,'PWR GP 2016-17 Groups'!$A$2:$B$206,2,0)</f>
        <v>F</v>
      </c>
      <c r="J49">
        <v>10</v>
      </c>
    </row>
    <row r="50" spans="1:10">
      <c r="A50" s="54">
        <v>628</v>
      </c>
      <c r="B50" s="54">
        <v>378</v>
      </c>
      <c r="C50" s="54" t="s">
        <v>597</v>
      </c>
      <c r="D50" s="58">
        <v>6.0039351851851851E-2</v>
      </c>
      <c r="E50" s="58">
        <v>6.0354166666666674E-2</v>
      </c>
      <c r="F50" s="54" t="s">
        <v>622</v>
      </c>
      <c r="G50" s="54" t="s">
        <v>0</v>
      </c>
      <c r="H50" s="54" t="s">
        <v>412</v>
      </c>
      <c r="I50" t="s">
        <v>111</v>
      </c>
      <c r="J50">
        <v>20</v>
      </c>
    </row>
    <row r="51" spans="1:10">
      <c r="A51" s="54">
        <v>642</v>
      </c>
      <c r="B51" s="54">
        <v>528</v>
      </c>
      <c r="C51" s="54" t="s">
        <v>149</v>
      </c>
      <c r="D51" s="58">
        <v>6.0280092592592593E-2</v>
      </c>
      <c r="E51" s="58">
        <v>6.0666666666666667E-2</v>
      </c>
      <c r="F51" s="54" t="s">
        <v>622</v>
      </c>
      <c r="G51" s="54" t="s">
        <v>0</v>
      </c>
      <c r="H51" s="54" t="s">
        <v>412</v>
      </c>
      <c r="I51" t="str">
        <f>VLOOKUP($C51,'PWR GP 2016-17 Groups'!$A$2:$B$206,2,0)</f>
        <v>G</v>
      </c>
      <c r="J51">
        <v>18</v>
      </c>
    </row>
    <row r="52" spans="1:10">
      <c r="A52" s="54">
        <v>735</v>
      </c>
      <c r="B52" s="54">
        <v>941</v>
      </c>
      <c r="C52" s="54" t="s">
        <v>134</v>
      </c>
      <c r="D52" s="58">
        <v>6.2262731481481481E-2</v>
      </c>
      <c r="E52" s="58">
        <v>6.2581018518518508E-2</v>
      </c>
      <c r="F52" s="54" t="s">
        <v>625</v>
      </c>
      <c r="G52" s="54" t="s">
        <v>410</v>
      </c>
      <c r="H52" s="54" t="s">
        <v>412</v>
      </c>
      <c r="I52" t="str">
        <f>VLOOKUP($C52,'PWR GP 2016-17 Groups'!$A$2:$B$206,2,0)</f>
        <v>G</v>
      </c>
      <c r="J52">
        <v>16</v>
      </c>
    </row>
    <row r="53" spans="1:10">
      <c r="A53" s="54">
        <v>751</v>
      </c>
      <c r="B53" s="54">
        <v>1016</v>
      </c>
      <c r="C53" s="54" t="s">
        <v>461</v>
      </c>
      <c r="D53" s="58">
        <v>6.2379629629629625E-2</v>
      </c>
      <c r="E53" s="58">
        <v>6.2894675925925916E-2</v>
      </c>
      <c r="F53" s="54" t="s">
        <v>622</v>
      </c>
      <c r="G53" s="54" t="s">
        <v>0</v>
      </c>
      <c r="H53" s="54" t="s">
        <v>412</v>
      </c>
      <c r="I53" t="str">
        <f>VLOOKUP($C53,'PWR GP 2016-17 Groups'!$A$2:$B$206,2,0)</f>
        <v>G</v>
      </c>
      <c r="J53">
        <v>15</v>
      </c>
    </row>
    <row r="54" spans="1:10">
      <c r="A54" s="54">
        <v>803</v>
      </c>
      <c r="B54" s="54">
        <v>124</v>
      </c>
      <c r="C54" s="54" t="s">
        <v>556</v>
      </c>
      <c r="D54" s="58">
        <v>6.316435185185186E-2</v>
      </c>
      <c r="E54" s="58">
        <v>6.4342592592592604E-2</v>
      </c>
      <c r="F54" s="54" t="s">
        <v>627</v>
      </c>
      <c r="G54" s="54" t="s">
        <v>0</v>
      </c>
      <c r="H54" s="54" t="s">
        <v>412</v>
      </c>
      <c r="I54" t="str">
        <f>VLOOKUP($C54,'PWR GP 2016-17 Groups'!$A$2:$B$206,2,0)</f>
        <v>G</v>
      </c>
      <c r="J54">
        <v>14</v>
      </c>
    </row>
    <row r="55" spans="1:10">
      <c r="A55" s="54">
        <v>851</v>
      </c>
      <c r="B55" s="54">
        <v>341</v>
      </c>
      <c r="C55" s="54" t="s">
        <v>61</v>
      </c>
      <c r="D55" s="58">
        <v>6.4270833333333333E-2</v>
      </c>
      <c r="E55" s="58">
        <v>6.5129629629629635E-2</v>
      </c>
      <c r="F55" s="54" t="s">
        <v>621</v>
      </c>
      <c r="G55" s="54" t="s">
        <v>410</v>
      </c>
      <c r="H55" s="54" t="s">
        <v>412</v>
      </c>
      <c r="I55" t="str">
        <f>VLOOKUP($C55,'PWR GP 2016-17 Groups'!$A$2:$B$206,2,0)</f>
        <v>G</v>
      </c>
      <c r="J55">
        <v>13</v>
      </c>
    </row>
    <row r="56" spans="1:10">
      <c r="A56" s="54">
        <v>912</v>
      </c>
      <c r="B56" s="54">
        <v>1478</v>
      </c>
      <c r="C56" s="54" t="s">
        <v>150</v>
      </c>
      <c r="D56" s="58">
        <v>6.5804398148148147E-2</v>
      </c>
      <c r="E56" s="58">
        <v>6.667592592592593E-2</v>
      </c>
      <c r="F56" s="54" t="s">
        <v>620</v>
      </c>
      <c r="G56" s="54" t="s">
        <v>410</v>
      </c>
      <c r="H56" s="54" t="s">
        <v>412</v>
      </c>
      <c r="I56" t="str">
        <f>VLOOKUP($C56,'PWR GP 2016-17 Groups'!$A$2:$B$206,2,0)</f>
        <v>G</v>
      </c>
      <c r="J56">
        <v>12</v>
      </c>
    </row>
    <row r="57" spans="1:10">
      <c r="A57" s="54">
        <v>1087</v>
      </c>
      <c r="B57" s="54">
        <v>57</v>
      </c>
      <c r="C57" s="54" t="s">
        <v>66</v>
      </c>
      <c r="D57" s="58">
        <v>7.1496527777777777E-2</v>
      </c>
      <c r="E57" s="58">
        <v>7.2281250000000005E-2</v>
      </c>
      <c r="F57" s="54" t="s">
        <v>627</v>
      </c>
      <c r="G57" s="54" t="s">
        <v>0</v>
      </c>
      <c r="H57" s="54" t="s">
        <v>412</v>
      </c>
      <c r="I57" t="str">
        <f>VLOOKUP($C57,'PWR GP 2016-17 Groups'!$A$2:$B$206,2,0)</f>
        <v>G</v>
      </c>
      <c r="J57">
        <v>11</v>
      </c>
    </row>
    <row r="58" spans="1:10">
      <c r="A58" s="54">
        <v>698</v>
      </c>
      <c r="B58" s="54">
        <v>893</v>
      </c>
      <c r="C58" s="54" t="s">
        <v>67</v>
      </c>
      <c r="D58" s="58">
        <v>6.0872685185185182E-2</v>
      </c>
      <c r="E58" s="58">
        <v>6.1648148148148146E-2</v>
      </c>
      <c r="F58" s="54" t="s">
        <v>625</v>
      </c>
      <c r="G58" s="54" t="s">
        <v>410</v>
      </c>
      <c r="H58" s="54" t="s">
        <v>412</v>
      </c>
      <c r="I58" t="str">
        <f>VLOOKUP($C58,'PWR GP 2016-17 Groups'!$A$2:$B$206,2,0)</f>
        <v>H</v>
      </c>
      <c r="J58">
        <v>20</v>
      </c>
    </row>
    <row r="59" spans="1:10">
      <c r="A59" s="54">
        <v>771</v>
      </c>
      <c r="B59" s="54">
        <v>129</v>
      </c>
      <c r="C59" s="54" t="s">
        <v>561</v>
      </c>
      <c r="D59" s="58">
        <v>6.1925925925925919E-2</v>
      </c>
      <c r="E59" s="58">
        <v>6.3305555555555559E-2</v>
      </c>
      <c r="F59" s="54" t="s">
        <v>621</v>
      </c>
      <c r="G59" s="54" t="s">
        <v>410</v>
      </c>
      <c r="H59" s="54" t="s">
        <v>412</v>
      </c>
      <c r="I59" t="str">
        <f>VLOOKUP($C59,'PWR GP 2016-17 Groups'!$A$2:$B$206,2,0)</f>
        <v>H</v>
      </c>
      <c r="J59">
        <v>18</v>
      </c>
    </row>
    <row r="60" spans="1:10">
      <c r="A60" s="54">
        <v>833</v>
      </c>
      <c r="B60" s="54">
        <v>362</v>
      </c>
      <c r="C60" s="54" t="s">
        <v>64</v>
      </c>
      <c r="D60" s="58">
        <v>6.3563657407407409E-2</v>
      </c>
      <c r="E60" s="58">
        <v>6.4684027777777778E-2</v>
      </c>
      <c r="F60" s="54" t="s">
        <v>618</v>
      </c>
      <c r="G60" s="54" t="s">
        <v>410</v>
      </c>
      <c r="H60" s="54" t="s">
        <v>412</v>
      </c>
      <c r="I60" t="str">
        <f>VLOOKUP($C60,'PWR GP 2016-17 Groups'!$A$2:$B$206,2,0)</f>
        <v>H</v>
      </c>
      <c r="J60">
        <v>16</v>
      </c>
    </row>
    <row r="61" spans="1:10">
      <c r="A61" s="54">
        <v>916</v>
      </c>
      <c r="B61" s="54">
        <v>381</v>
      </c>
      <c r="C61" s="54" t="s">
        <v>555</v>
      </c>
      <c r="D61" s="58">
        <v>6.5968750000000007E-2</v>
      </c>
      <c r="E61" s="58">
        <v>6.6783564814814816E-2</v>
      </c>
      <c r="F61" s="54" t="s">
        <v>622</v>
      </c>
      <c r="G61" s="54" t="s">
        <v>0</v>
      </c>
      <c r="H61" s="54" t="s">
        <v>412</v>
      </c>
      <c r="I61" t="str">
        <f>VLOOKUP($C61,'PWR GP 2016-17 Groups'!$A$2:$B$206,2,0)</f>
        <v>H</v>
      </c>
      <c r="J61">
        <v>15</v>
      </c>
    </row>
    <row r="62" spans="1:10">
      <c r="A62" s="54">
        <v>1007</v>
      </c>
      <c r="B62" s="54">
        <v>342</v>
      </c>
      <c r="C62" s="54" t="s">
        <v>63</v>
      </c>
      <c r="D62" s="58">
        <v>6.7943287037037045E-2</v>
      </c>
      <c r="E62" s="58">
        <v>6.9025462962962969E-2</v>
      </c>
      <c r="F62" s="54" t="s">
        <v>623</v>
      </c>
      <c r="G62" s="54" t="s">
        <v>0</v>
      </c>
      <c r="H62" s="54" t="s">
        <v>412</v>
      </c>
      <c r="I62" t="str">
        <f>VLOOKUP($C62,'PWR GP 2016-17 Groups'!$A$2:$B$206,2,0)</f>
        <v>H</v>
      </c>
      <c r="J62">
        <v>14</v>
      </c>
    </row>
    <row r="63" spans="1:10">
      <c r="A63" s="54">
        <v>1012</v>
      </c>
      <c r="B63" s="54">
        <v>314</v>
      </c>
      <c r="C63" s="54" t="s">
        <v>76</v>
      </c>
      <c r="D63" s="58">
        <v>6.8466435185185193E-2</v>
      </c>
      <c r="E63" s="58">
        <v>6.9303240740740735E-2</v>
      </c>
      <c r="F63" s="54" t="s">
        <v>630</v>
      </c>
      <c r="G63" s="54" t="s">
        <v>0</v>
      </c>
      <c r="H63" s="54" t="s">
        <v>412</v>
      </c>
      <c r="I63" t="str">
        <f>VLOOKUP($C63,'PWR GP 2016-17 Groups'!$A$2:$B$206,2,0)</f>
        <v>H</v>
      </c>
      <c r="J63">
        <v>13</v>
      </c>
    </row>
    <row r="64" spans="1:10">
      <c r="A64" s="54">
        <v>1024</v>
      </c>
      <c r="B64" s="54">
        <v>346</v>
      </c>
      <c r="C64" s="54" t="s">
        <v>557</v>
      </c>
      <c r="D64" s="58">
        <v>6.8736111111111109E-2</v>
      </c>
      <c r="E64" s="58">
        <v>6.9817129629629632E-2</v>
      </c>
      <c r="F64" s="54" t="s">
        <v>623</v>
      </c>
      <c r="G64" s="54" t="s">
        <v>0</v>
      </c>
      <c r="H64" s="54" t="s">
        <v>412</v>
      </c>
      <c r="I64" t="str">
        <f>VLOOKUP($C64,'PWR GP 2016-17 Groups'!$A$2:$B$206,2,0)</f>
        <v>H</v>
      </c>
      <c r="J64">
        <v>12</v>
      </c>
    </row>
    <row r="65" spans="1:10">
      <c r="A65" s="54">
        <v>1175</v>
      </c>
      <c r="B65" s="54">
        <v>216</v>
      </c>
      <c r="C65" s="54" t="s">
        <v>379</v>
      </c>
      <c r="D65" s="58">
        <v>7.4335648148148151E-2</v>
      </c>
      <c r="E65" s="58">
        <v>7.544791666666667E-2</v>
      </c>
      <c r="F65" s="54" t="s">
        <v>623</v>
      </c>
      <c r="G65" s="54" t="s">
        <v>0</v>
      </c>
      <c r="H65" s="54" t="s">
        <v>412</v>
      </c>
      <c r="I65" t="str">
        <f>VLOOKUP($C65,'PWR GP 2016-17 Groups'!$A$2:$B$206,2,0)</f>
        <v>H</v>
      </c>
      <c r="J65">
        <v>11</v>
      </c>
    </row>
    <row r="66" spans="1:10">
      <c r="A66" s="54">
        <v>968</v>
      </c>
      <c r="B66" s="54">
        <v>123</v>
      </c>
      <c r="C66" s="54" t="s">
        <v>69</v>
      </c>
      <c r="D66" s="58">
        <v>6.7032407407407402E-2</v>
      </c>
      <c r="E66" s="58">
        <v>6.8152777777777784E-2</v>
      </c>
      <c r="F66" s="54" t="s">
        <v>620</v>
      </c>
      <c r="G66" s="54" t="s">
        <v>410</v>
      </c>
      <c r="H66" s="54" t="s">
        <v>412</v>
      </c>
      <c r="I66" t="str">
        <f>VLOOKUP($C66,'PWR GP 2016-17 Groups'!$A$2:$B$206,2,0)</f>
        <v>I</v>
      </c>
      <c r="J66">
        <v>20</v>
      </c>
    </row>
    <row r="67" spans="1:10">
      <c r="A67" s="54">
        <v>1033</v>
      </c>
      <c r="B67" s="54">
        <v>68</v>
      </c>
      <c r="C67" s="54" t="s">
        <v>74</v>
      </c>
      <c r="D67" s="58">
        <v>6.9293981481481484E-2</v>
      </c>
      <c r="E67" s="58">
        <v>7.01875E-2</v>
      </c>
      <c r="F67" s="54" t="s">
        <v>630</v>
      </c>
      <c r="G67" s="54" t="s">
        <v>0</v>
      </c>
      <c r="H67" s="54" t="s">
        <v>412</v>
      </c>
      <c r="I67" t="str">
        <f>VLOOKUP($C67,'PWR GP 2016-17 Groups'!$A$2:$B$206,2,0)</f>
        <v>I</v>
      </c>
      <c r="J67">
        <v>18</v>
      </c>
    </row>
    <row r="68" spans="1:10">
      <c r="A68" s="54">
        <v>1054</v>
      </c>
      <c r="B68" s="54">
        <v>358</v>
      </c>
      <c r="C68" s="54" t="s">
        <v>141</v>
      </c>
      <c r="D68" s="58">
        <v>7.040046296296297E-2</v>
      </c>
      <c r="E68" s="58">
        <v>7.0913194444444452E-2</v>
      </c>
      <c r="F68" s="54" t="s">
        <v>622</v>
      </c>
      <c r="G68" s="54" t="s">
        <v>0</v>
      </c>
      <c r="H68" s="54" t="s">
        <v>412</v>
      </c>
      <c r="I68" t="str">
        <f>VLOOKUP($C68,'PWR GP 2016-17 Groups'!$A$2:$B$206,2,0)</f>
        <v>I</v>
      </c>
      <c r="J68">
        <v>16</v>
      </c>
    </row>
    <row r="69" spans="1:10">
      <c r="A69" s="54">
        <v>1187</v>
      </c>
      <c r="B69" s="54">
        <v>1385</v>
      </c>
      <c r="C69" s="54" t="s">
        <v>559</v>
      </c>
      <c r="D69" s="58">
        <v>7.5266203703703696E-2</v>
      </c>
      <c r="E69" s="58">
        <v>7.6061342592592604E-2</v>
      </c>
      <c r="F69" s="54" t="s">
        <v>622</v>
      </c>
      <c r="G69" s="54" t="s">
        <v>0</v>
      </c>
      <c r="H69" s="54" t="s">
        <v>412</v>
      </c>
      <c r="I69" t="str">
        <f>VLOOKUP($C69,'PWR GP 2016-17 Groups'!$A$2:$B$206,2,0)</f>
        <v>I</v>
      </c>
      <c r="J69">
        <v>15</v>
      </c>
    </row>
    <row r="70" spans="1:10">
      <c r="A70" s="54">
        <v>1163</v>
      </c>
      <c r="B70" s="54">
        <v>360</v>
      </c>
      <c r="C70" s="54" t="s">
        <v>607</v>
      </c>
      <c r="D70" s="58">
        <v>7.4084490740740735E-2</v>
      </c>
      <c r="E70" s="58">
        <v>7.4932870370370372E-2</v>
      </c>
      <c r="F70" s="54" t="s">
        <v>623</v>
      </c>
      <c r="G70" s="54" t="s">
        <v>0</v>
      </c>
      <c r="H70" s="54" t="s">
        <v>412</v>
      </c>
      <c r="I70" t="str">
        <f>VLOOKUP($C70,'PWR GP 2016-17 Groups'!$A$2:$B$206,2,0)</f>
        <v>J</v>
      </c>
      <c r="J70">
        <v>20</v>
      </c>
    </row>
    <row r="71" spans="1:10">
      <c r="A71" s="54">
        <v>1188</v>
      </c>
      <c r="B71" s="54">
        <v>56</v>
      </c>
      <c r="C71" s="54" t="s">
        <v>83</v>
      </c>
      <c r="D71" s="58">
        <v>7.5268518518518512E-2</v>
      </c>
      <c r="E71" s="58">
        <v>7.6061342592592604E-2</v>
      </c>
      <c r="F71" s="54" t="s">
        <v>622</v>
      </c>
      <c r="G71" s="54" t="s">
        <v>0</v>
      </c>
      <c r="H71" s="54" t="s">
        <v>412</v>
      </c>
      <c r="I71" t="str">
        <f>VLOOKUP($C71,'PWR GP 2016-17 Groups'!$A$2:$B$206,2,0)</f>
        <v>J</v>
      </c>
      <c r="J71">
        <v>18</v>
      </c>
    </row>
    <row r="72" spans="1:10">
      <c r="A72" s="54">
        <v>72</v>
      </c>
      <c r="B72" s="54">
        <v>1383</v>
      </c>
      <c r="C72" s="54" t="s">
        <v>539</v>
      </c>
      <c r="D72" s="58">
        <v>4.4894675925925921E-2</v>
      </c>
      <c r="E72" s="58">
        <v>4.4958333333333329E-2</v>
      </c>
      <c r="F72" s="54" t="s">
        <v>620</v>
      </c>
      <c r="G72" s="54" t="s">
        <v>410</v>
      </c>
      <c r="H72" s="54" t="s">
        <v>412</v>
      </c>
      <c r="I72" t="s">
        <v>631</v>
      </c>
    </row>
    <row r="73" spans="1:10">
      <c r="A73" s="54">
        <v>178</v>
      </c>
      <c r="B73" s="54">
        <v>340</v>
      </c>
      <c r="C73" s="54" t="s">
        <v>605</v>
      </c>
      <c r="D73" s="58">
        <v>4.8288194444444439E-2</v>
      </c>
      <c r="E73" s="58">
        <v>4.8508101851851858E-2</v>
      </c>
      <c r="F73" s="54" t="s">
        <v>620</v>
      </c>
      <c r="G73" s="54" t="s">
        <v>410</v>
      </c>
      <c r="H73" s="54" t="s">
        <v>412</v>
      </c>
      <c r="I73" t="s">
        <v>631</v>
      </c>
    </row>
    <row r="74" spans="1:10">
      <c r="A74" s="54">
        <v>245</v>
      </c>
      <c r="B74" s="54">
        <v>424</v>
      </c>
      <c r="C74" s="54" t="s">
        <v>624</v>
      </c>
      <c r="D74" s="58">
        <v>5.027893518518519E-2</v>
      </c>
      <c r="E74" s="58">
        <v>5.0498842592592595E-2</v>
      </c>
      <c r="F74" s="54" t="s">
        <v>621</v>
      </c>
      <c r="G74" s="54" t="s">
        <v>410</v>
      </c>
      <c r="H74" s="54" t="s">
        <v>412</v>
      </c>
      <c r="I74" t="s">
        <v>631</v>
      </c>
    </row>
    <row r="75" spans="1:10">
      <c r="A75" s="54">
        <v>522</v>
      </c>
      <c r="B75" s="54">
        <v>324</v>
      </c>
      <c r="C75" s="54" t="s">
        <v>626</v>
      </c>
      <c r="D75" s="58">
        <v>5.6990740740740738E-2</v>
      </c>
      <c r="E75" s="58">
        <v>5.7626157407407404E-2</v>
      </c>
      <c r="F75" s="54" t="s">
        <v>620</v>
      </c>
      <c r="G75" s="54" t="s">
        <v>410</v>
      </c>
      <c r="H75" s="54" t="s">
        <v>412</v>
      </c>
      <c r="I75" t="s">
        <v>631</v>
      </c>
    </row>
    <row r="76" spans="1:10">
      <c r="A76" s="54">
        <v>786</v>
      </c>
      <c r="B76" s="54">
        <v>1165</v>
      </c>
      <c r="C76" s="54" t="s">
        <v>628</v>
      </c>
      <c r="D76" s="58">
        <v>6.3031249999999997E-2</v>
      </c>
      <c r="E76" s="58">
        <v>6.3896990740740733E-2</v>
      </c>
      <c r="F76" s="54" t="s">
        <v>620</v>
      </c>
      <c r="G76" s="54" t="s">
        <v>410</v>
      </c>
      <c r="H76" s="54" t="s">
        <v>412</v>
      </c>
      <c r="I76" t="s">
        <v>631</v>
      </c>
    </row>
    <row r="77" spans="1:10">
      <c r="A77" s="54">
        <v>817</v>
      </c>
      <c r="B77" s="54">
        <v>1004</v>
      </c>
      <c r="C77" s="54" t="s">
        <v>629</v>
      </c>
      <c r="D77" s="58">
        <v>6.3399305555555563E-2</v>
      </c>
      <c r="E77" s="58">
        <v>6.4523148148148149E-2</v>
      </c>
      <c r="F77" s="54" t="s">
        <v>621</v>
      </c>
      <c r="G77" s="54" t="s">
        <v>410</v>
      </c>
      <c r="H77" s="54" t="s">
        <v>412</v>
      </c>
      <c r="I77" t="s">
        <v>631</v>
      </c>
    </row>
  </sheetData>
  <autoFilter ref="A1:J77"/>
  <sortState ref="A2:J76">
    <sortCondition ref="I2:I76"/>
    <sortCondition ref="D2:D76"/>
  </sortState>
  <pageMargins left="0.7" right="0.7" top="0.75" bottom="0.75" header="0.3" footer="0.3"/>
  <pageSetup paperSize="9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J7" sqref="J7"/>
    </sheetView>
  </sheetViews>
  <sheetFormatPr defaultColWidth="43.140625" defaultRowHeight="15"/>
  <cols>
    <col min="1" max="1" width="5.7109375" style="71" bestFit="1" customWidth="1"/>
    <col min="2" max="2" width="6.85546875" style="71" bestFit="1" customWidth="1"/>
    <col min="3" max="3" width="36.140625" style="71" customWidth="1"/>
    <col min="4" max="5" width="10.28515625" style="71" bestFit="1" customWidth="1"/>
    <col min="6" max="6" width="8.85546875" style="71" bestFit="1" customWidth="1"/>
    <col min="7" max="7" width="17" style="71" customWidth="1"/>
    <col min="8" max="8" width="11.140625" style="71" bestFit="1" customWidth="1"/>
    <col min="9" max="9" width="22.28515625" style="71" bestFit="1" customWidth="1"/>
    <col min="10" max="10" width="12.140625" style="71" customWidth="1"/>
    <col min="11" max="11" width="21" style="71" customWidth="1"/>
    <col min="12" max="16384" width="43.140625" style="71"/>
  </cols>
  <sheetData>
    <row r="1" spans="1:11">
      <c r="A1" s="71" t="s">
        <v>633</v>
      </c>
      <c r="B1" s="71" t="s">
        <v>643</v>
      </c>
      <c r="C1" s="71" t="s">
        <v>358</v>
      </c>
      <c r="D1" s="71" t="s">
        <v>644</v>
      </c>
      <c r="E1" s="71" t="s">
        <v>399</v>
      </c>
      <c r="F1" s="71" t="s">
        <v>634</v>
      </c>
      <c r="G1" s="71" t="s">
        <v>615</v>
      </c>
      <c r="H1" s="71" t="s">
        <v>645</v>
      </c>
      <c r="I1" s="71" t="s">
        <v>531</v>
      </c>
      <c r="J1" s="71" t="s">
        <v>509</v>
      </c>
      <c r="K1" s="71" t="s">
        <v>510</v>
      </c>
    </row>
    <row r="2" spans="1:11">
      <c r="A2" s="69">
        <v>13</v>
      </c>
      <c r="B2" s="69">
        <v>1727</v>
      </c>
      <c r="C2" s="69" t="s">
        <v>422</v>
      </c>
      <c r="D2" s="70">
        <v>2.8657407407407406E-2</v>
      </c>
      <c r="E2" s="70">
        <v>2.8657407407407406E-2</v>
      </c>
      <c r="F2" s="69" t="s">
        <v>635</v>
      </c>
      <c r="G2" s="69" t="s">
        <v>636</v>
      </c>
      <c r="H2" s="69">
        <v>12</v>
      </c>
      <c r="I2" s="69" t="s">
        <v>412</v>
      </c>
      <c r="J2" s="71" t="str">
        <f>VLOOKUP($C2,'PWR GP 2016-17 Groups'!$A$2:$B$206,2,0)</f>
        <v>B</v>
      </c>
      <c r="K2" s="71">
        <v>20</v>
      </c>
    </row>
    <row r="3" spans="1:11">
      <c r="A3" s="69">
        <v>18</v>
      </c>
      <c r="B3" s="69">
        <v>353</v>
      </c>
      <c r="C3" s="69" t="s">
        <v>419</v>
      </c>
      <c r="D3" s="70">
        <v>2.9166666666666664E-2</v>
      </c>
      <c r="E3" s="70">
        <v>2.9131944444444446E-2</v>
      </c>
      <c r="F3" s="69" t="s">
        <v>637</v>
      </c>
      <c r="G3" s="69" t="s">
        <v>636</v>
      </c>
      <c r="H3" s="69">
        <v>17</v>
      </c>
      <c r="I3" s="69" t="s">
        <v>412</v>
      </c>
      <c r="J3" s="71" t="str">
        <f>VLOOKUP($C3,'PWR GP 2016-17 Groups'!$A$2:$B$206,2,0)</f>
        <v>B</v>
      </c>
      <c r="K3" s="71">
        <v>18</v>
      </c>
    </row>
    <row r="4" spans="1:11">
      <c r="A4" s="69">
        <v>50</v>
      </c>
      <c r="B4" s="69">
        <v>1622</v>
      </c>
      <c r="C4" s="69" t="s">
        <v>428</v>
      </c>
      <c r="D4" s="70">
        <v>3.1099537037037037E-2</v>
      </c>
      <c r="E4" s="70">
        <v>3.1030092592592592E-2</v>
      </c>
      <c r="F4" s="69" t="s">
        <v>637</v>
      </c>
      <c r="G4" s="69" t="s">
        <v>636</v>
      </c>
      <c r="H4" s="69">
        <v>44</v>
      </c>
      <c r="I4" s="69" t="s">
        <v>412</v>
      </c>
      <c r="J4" s="71" t="str">
        <f>VLOOKUP($C4,'PWR GP 2016-17 Groups'!$A$2:$B$206,2,0)</f>
        <v>B</v>
      </c>
      <c r="K4" s="71">
        <v>16</v>
      </c>
    </row>
    <row r="5" spans="1:11">
      <c r="A5" s="69">
        <v>67</v>
      </c>
      <c r="B5" s="69">
        <v>448</v>
      </c>
      <c r="C5" s="69" t="s">
        <v>638</v>
      </c>
      <c r="D5" s="70">
        <v>3.1898148148148148E-2</v>
      </c>
      <c r="E5" s="70">
        <v>3.1782407407407405E-2</v>
      </c>
      <c r="F5" s="69" t="s">
        <v>639</v>
      </c>
      <c r="G5" s="69" t="s">
        <v>636</v>
      </c>
      <c r="H5" s="69">
        <v>58</v>
      </c>
      <c r="I5" s="69" t="s">
        <v>412</v>
      </c>
      <c r="J5" s="71" t="str">
        <f>VLOOKUP($C5,'PWR GP 2016-17 Groups'!$A$2:$B$206,2,0)</f>
        <v>D</v>
      </c>
      <c r="K5" s="71">
        <v>20</v>
      </c>
    </row>
    <row r="6" spans="1:11">
      <c r="A6" s="69">
        <v>93</v>
      </c>
      <c r="B6" s="69">
        <v>1930</v>
      </c>
      <c r="C6" s="69" t="s">
        <v>439</v>
      </c>
      <c r="D6" s="70">
        <v>3.3368055555555554E-2</v>
      </c>
      <c r="E6" s="70">
        <v>3.3310185185185186E-2</v>
      </c>
      <c r="F6" s="69" t="s">
        <v>661</v>
      </c>
      <c r="G6" s="69" t="s">
        <v>636</v>
      </c>
      <c r="H6" s="69">
        <v>83</v>
      </c>
      <c r="I6" s="69" t="s">
        <v>412</v>
      </c>
      <c r="J6" s="71" t="str">
        <f>VLOOKUP($C6,'PWR GP 2016-17 Groups'!$A$2:$B$206,2,0)</f>
        <v>D</v>
      </c>
      <c r="K6" s="71">
        <v>18</v>
      </c>
    </row>
    <row r="7" spans="1:11">
      <c r="A7" s="69">
        <v>125</v>
      </c>
      <c r="B7" s="69">
        <v>369</v>
      </c>
      <c r="C7" s="69" t="s">
        <v>443</v>
      </c>
      <c r="D7" s="70">
        <v>3.4328703703703702E-2</v>
      </c>
      <c r="E7" s="70">
        <v>3.4282407407407407E-2</v>
      </c>
      <c r="F7" s="69" t="s">
        <v>636</v>
      </c>
      <c r="G7" s="69" t="s">
        <v>636</v>
      </c>
      <c r="H7" s="69">
        <v>112</v>
      </c>
      <c r="I7" s="69" t="s">
        <v>412</v>
      </c>
      <c r="J7" s="71" t="str">
        <f>VLOOKUP($C7,'PWR GP 2016-17 Groups'!$A$2:$B$206,2,0)</f>
        <v>D</v>
      </c>
      <c r="K7" s="71">
        <v>16</v>
      </c>
    </row>
    <row r="8" spans="1:11">
      <c r="A8" s="69">
        <v>213</v>
      </c>
      <c r="B8" s="69">
        <v>433</v>
      </c>
      <c r="C8" s="69" t="s">
        <v>651</v>
      </c>
      <c r="D8" s="70">
        <v>3.7141203703703704E-2</v>
      </c>
      <c r="E8" s="70">
        <v>3.6828703703703704E-2</v>
      </c>
      <c r="F8" s="69" t="s">
        <v>642</v>
      </c>
      <c r="G8" s="69" t="s">
        <v>636</v>
      </c>
      <c r="H8" s="69">
        <v>170</v>
      </c>
      <c r="I8" s="69" t="s">
        <v>412</v>
      </c>
      <c r="J8" s="71" t="str">
        <f>VLOOKUP($C8,'PWR GP 2016-17 Groups'!$A$2:$B$206,2,0)</f>
        <v>D</v>
      </c>
      <c r="K8" s="71">
        <v>15</v>
      </c>
    </row>
    <row r="9" spans="1:11">
      <c r="A9" s="69">
        <v>71</v>
      </c>
      <c r="B9" s="69">
        <v>1397</v>
      </c>
      <c r="C9" s="69" t="s">
        <v>441</v>
      </c>
      <c r="D9" s="70">
        <v>3.2025462962962964E-2</v>
      </c>
      <c r="E9" s="70">
        <v>3.1932870370370368E-2</v>
      </c>
      <c r="F9" s="69" t="s">
        <v>635</v>
      </c>
      <c r="G9" s="69" t="s">
        <v>636</v>
      </c>
      <c r="H9" s="69">
        <v>62</v>
      </c>
      <c r="I9" s="69" t="s">
        <v>412</v>
      </c>
      <c r="J9" s="71" t="str">
        <f>VLOOKUP($C9,'PWR GP 2016-17 Groups'!$A$2:$B$206,2,0)</f>
        <v>E</v>
      </c>
      <c r="K9" s="71">
        <v>20</v>
      </c>
    </row>
    <row r="10" spans="1:11">
      <c r="A10" s="69">
        <v>76</v>
      </c>
      <c r="B10" s="69">
        <v>1704</v>
      </c>
      <c r="C10" s="69" t="s">
        <v>438</v>
      </c>
      <c r="D10" s="70">
        <v>3.2361111111111111E-2</v>
      </c>
      <c r="E10" s="70">
        <v>3.2256944444444442E-2</v>
      </c>
      <c r="F10" s="69" t="s">
        <v>635</v>
      </c>
      <c r="G10" s="69" t="s">
        <v>636</v>
      </c>
      <c r="H10" s="69">
        <v>67</v>
      </c>
      <c r="I10" s="69" t="s">
        <v>412</v>
      </c>
      <c r="J10" s="71" t="str">
        <f>VLOOKUP($C10,'PWR GP 2016-17 Groups'!$A$2:$B$206,2,0)</f>
        <v>E</v>
      </c>
      <c r="K10" s="71">
        <v>18</v>
      </c>
    </row>
    <row r="11" spans="1:11">
      <c r="A11" s="69">
        <v>133</v>
      </c>
      <c r="B11" s="69">
        <v>806</v>
      </c>
      <c r="C11" s="69" t="s">
        <v>444</v>
      </c>
      <c r="D11" s="70">
        <v>3.4606481481481481E-2</v>
      </c>
      <c r="E11" s="70">
        <v>3.4606481481481481E-2</v>
      </c>
      <c r="F11" s="69" t="s">
        <v>637</v>
      </c>
      <c r="G11" s="69" t="s">
        <v>636</v>
      </c>
      <c r="H11" s="69">
        <v>119</v>
      </c>
      <c r="I11" s="69" t="s">
        <v>412</v>
      </c>
      <c r="J11" s="71" t="str">
        <f>VLOOKUP($C11,'PWR GP 2016-17 Groups'!$A$2:$B$206,2,0)</f>
        <v>E</v>
      </c>
      <c r="K11" s="71">
        <v>16</v>
      </c>
    </row>
    <row r="12" spans="1:11">
      <c r="A12" s="69">
        <v>209</v>
      </c>
      <c r="B12" s="69">
        <v>923</v>
      </c>
      <c r="C12" s="69" t="s">
        <v>649</v>
      </c>
      <c r="D12" s="70">
        <v>3.7013888888888888E-2</v>
      </c>
      <c r="E12" s="70">
        <v>3.6874999999999998E-2</v>
      </c>
      <c r="F12" s="69" t="s">
        <v>648</v>
      </c>
      <c r="G12" s="69" t="s">
        <v>648</v>
      </c>
      <c r="H12" s="69">
        <v>40</v>
      </c>
      <c r="I12" s="69" t="s">
        <v>412</v>
      </c>
      <c r="J12" s="71" t="str">
        <f>VLOOKUP($C12,'PWR GP 2016-17 Groups'!$A$2:$B$206,2,0)</f>
        <v>E</v>
      </c>
      <c r="K12" s="71">
        <v>15</v>
      </c>
    </row>
    <row r="13" spans="1:11">
      <c r="A13" s="69">
        <v>208</v>
      </c>
      <c r="B13" s="69">
        <v>888</v>
      </c>
      <c r="C13" s="69" t="s">
        <v>446</v>
      </c>
      <c r="D13" s="70">
        <v>3.7013888888888888E-2</v>
      </c>
      <c r="E13" s="70">
        <v>3.7013888888888888E-2</v>
      </c>
      <c r="F13" s="69" t="s">
        <v>648</v>
      </c>
      <c r="G13" s="69" t="s">
        <v>648</v>
      </c>
      <c r="H13" s="69">
        <v>39</v>
      </c>
      <c r="I13" s="69" t="s">
        <v>412</v>
      </c>
      <c r="J13" s="71" t="str">
        <f>VLOOKUP($C13,'PWR GP 2016-17 Groups'!$A$2:$B$206,2,0)</f>
        <v>E</v>
      </c>
      <c r="K13" s="71">
        <v>14</v>
      </c>
    </row>
    <row r="14" spans="1:11">
      <c r="A14" s="69">
        <v>138</v>
      </c>
      <c r="B14" s="69">
        <v>1753</v>
      </c>
      <c r="C14" s="69" t="s">
        <v>458</v>
      </c>
      <c r="D14" s="70">
        <v>3.4699074074074077E-2</v>
      </c>
      <c r="E14" s="70">
        <v>3.4699074074074077E-2</v>
      </c>
      <c r="F14" s="69" t="s">
        <v>640</v>
      </c>
      <c r="G14" s="69" t="s">
        <v>636</v>
      </c>
      <c r="H14" s="69">
        <v>123</v>
      </c>
      <c r="I14" s="69" t="s">
        <v>412</v>
      </c>
      <c r="J14" s="71" t="str">
        <f>VLOOKUP($C14,'PWR GP 2016-17 Groups'!$A$2:$B$206,2,0)</f>
        <v>F</v>
      </c>
      <c r="K14" s="71">
        <v>20</v>
      </c>
    </row>
    <row r="15" spans="1:11">
      <c r="A15" s="69">
        <v>157</v>
      </c>
      <c r="B15" s="69">
        <v>193</v>
      </c>
      <c r="C15" s="69" t="s">
        <v>641</v>
      </c>
      <c r="D15" s="70">
        <v>3.5057870370370371E-2</v>
      </c>
      <c r="E15" s="70">
        <v>3.4907407407407408E-2</v>
      </c>
      <c r="F15" s="69" t="s">
        <v>642</v>
      </c>
      <c r="G15" s="69" t="s">
        <v>636</v>
      </c>
      <c r="H15" s="69">
        <v>136</v>
      </c>
      <c r="I15" s="69" t="s">
        <v>412</v>
      </c>
      <c r="J15" s="71" t="str">
        <f>VLOOKUP($C15,'PWR GP 2016-17 Groups'!$A$2:$B$206,2,0)</f>
        <v>F</v>
      </c>
      <c r="K15" s="71">
        <v>18</v>
      </c>
    </row>
    <row r="16" spans="1:11">
      <c r="A16" s="69">
        <v>202</v>
      </c>
      <c r="B16" s="69">
        <v>950</v>
      </c>
      <c r="C16" s="69" t="s">
        <v>453</v>
      </c>
      <c r="D16" s="70">
        <v>3.6840277777777777E-2</v>
      </c>
      <c r="E16" s="70">
        <v>3.6481481481481483E-2</v>
      </c>
      <c r="F16" s="69" t="s">
        <v>647</v>
      </c>
      <c r="G16" s="69" t="s">
        <v>636</v>
      </c>
      <c r="H16" s="69">
        <v>164</v>
      </c>
      <c r="I16" s="69" t="s">
        <v>412</v>
      </c>
      <c r="J16" s="71" t="str">
        <f>VLOOKUP($C16,'PWR GP 2016-17 Groups'!$A$2:$B$206,2,0)</f>
        <v>F</v>
      </c>
      <c r="K16" s="71">
        <v>16</v>
      </c>
    </row>
    <row r="17" spans="1:11">
      <c r="A17" s="69">
        <v>212</v>
      </c>
      <c r="B17" s="69">
        <v>1799</v>
      </c>
      <c r="C17" s="69" t="s">
        <v>650</v>
      </c>
      <c r="D17" s="70">
        <v>3.712962962962963E-2</v>
      </c>
      <c r="E17" s="70">
        <v>3.681712962962963E-2</v>
      </c>
      <c r="F17" s="69" t="s">
        <v>637</v>
      </c>
      <c r="G17" s="69" t="s">
        <v>648</v>
      </c>
      <c r="H17" s="69">
        <v>42</v>
      </c>
      <c r="I17" s="69" t="s">
        <v>412</v>
      </c>
      <c r="J17" s="71" t="str">
        <f>VLOOKUP($C17,'PWR GP 2016-17 Groups'!$A$2:$B$206,2,0)</f>
        <v>F</v>
      </c>
      <c r="K17" s="71">
        <v>15</v>
      </c>
    </row>
    <row r="18" spans="1:11">
      <c r="A18" s="69">
        <v>223</v>
      </c>
      <c r="B18" s="69">
        <v>927</v>
      </c>
      <c r="C18" s="69" t="s">
        <v>652</v>
      </c>
      <c r="D18" s="70">
        <v>3.7349537037037035E-2</v>
      </c>
      <c r="E18" s="70">
        <v>3.7025462962962961E-2</v>
      </c>
      <c r="F18" s="69" t="s">
        <v>637</v>
      </c>
      <c r="G18" s="69" t="s">
        <v>636</v>
      </c>
      <c r="H18" s="69">
        <v>176</v>
      </c>
      <c r="I18" s="69" t="s">
        <v>412</v>
      </c>
      <c r="J18" s="71" t="str">
        <f>VLOOKUP($C18,'PWR GP 2016-17 Groups'!$A$2:$B$206,2,0)</f>
        <v>F</v>
      </c>
      <c r="K18" s="71">
        <v>14</v>
      </c>
    </row>
    <row r="19" spans="1:11">
      <c r="A19" s="69">
        <v>210</v>
      </c>
      <c r="B19" s="69">
        <v>675</v>
      </c>
      <c r="C19" s="69" t="s">
        <v>515</v>
      </c>
      <c r="D19" s="70">
        <v>3.7106481481481483E-2</v>
      </c>
      <c r="E19" s="70">
        <v>3.6909722222222226E-2</v>
      </c>
      <c r="F19" s="69" t="s">
        <v>640</v>
      </c>
      <c r="G19" s="69" t="s">
        <v>648</v>
      </c>
      <c r="H19" s="69">
        <v>41</v>
      </c>
      <c r="I19" s="69" t="s">
        <v>412</v>
      </c>
      <c r="J19" s="71" t="str">
        <f>VLOOKUP($C19,'PWR GP 2016-17 Groups'!$A$2:$B$206,2,0)</f>
        <v>G</v>
      </c>
      <c r="K19" s="71">
        <v>20</v>
      </c>
    </row>
    <row r="20" spans="1:11">
      <c r="A20" s="69">
        <v>221</v>
      </c>
      <c r="B20" s="69">
        <v>360</v>
      </c>
      <c r="C20" s="69" t="s">
        <v>460</v>
      </c>
      <c r="D20" s="70">
        <v>3.7337962962962962E-2</v>
      </c>
      <c r="E20" s="70">
        <v>3.6990740740740741E-2</v>
      </c>
      <c r="F20" s="69" t="s">
        <v>648</v>
      </c>
      <c r="G20" s="69" t="s">
        <v>648</v>
      </c>
      <c r="H20" s="69">
        <v>46</v>
      </c>
      <c r="I20" s="69" t="s">
        <v>412</v>
      </c>
      <c r="J20" s="71" t="str">
        <f>VLOOKUP($C20,'PWR GP 2016-17 Groups'!$A$2:$B$206,2,0)</f>
        <v>G</v>
      </c>
      <c r="K20" s="71">
        <v>18</v>
      </c>
    </row>
    <row r="21" spans="1:11">
      <c r="A21" s="69">
        <v>260</v>
      </c>
      <c r="B21" s="69">
        <v>765</v>
      </c>
      <c r="C21" s="69" t="s">
        <v>456</v>
      </c>
      <c r="D21" s="70">
        <v>3.8009259259259263E-2</v>
      </c>
      <c r="E21" s="70">
        <v>3.7650462962962962E-2</v>
      </c>
      <c r="F21" s="69" t="s">
        <v>653</v>
      </c>
      <c r="G21" s="69" t="s">
        <v>636</v>
      </c>
      <c r="H21" s="69">
        <v>199</v>
      </c>
      <c r="I21" s="69" t="s">
        <v>412</v>
      </c>
      <c r="J21" s="71" t="str">
        <f>VLOOKUP($C21,'PWR GP 2016-17 Groups'!$A$2:$B$206,2,0)</f>
        <v>G</v>
      </c>
      <c r="K21" s="71">
        <v>16</v>
      </c>
    </row>
    <row r="22" spans="1:11">
      <c r="A22" s="69">
        <v>261</v>
      </c>
      <c r="B22" s="69">
        <v>1575</v>
      </c>
      <c r="C22" s="69" t="s">
        <v>469</v>
      </c>
      <c r="D22" s="70">
        <v>3.8009259259259263E-2</v>
      </c>
      <c r="E22" s="70">
        <v>3.7673611111111109E-2</v>
      </c>
      <c r="F22" s="69" t="s">
        <v>640</v>
      </c>
      <c r="G22" s="69" t="s">
        <v>636</v>
      </c>
      <c r="H22" s="69">
        <v>200</v>
      </c>
      <c r="I22" s="69" t="s">
        <v>412</v>
      </c>
      <c r="J22" s="71" t="str">
        <f>VLOOKUP($C22,'PWR GP 2016-17 Groups'!$A$2:$B$206,2,0)</f>
        <v>G</v>
      </c>
      <c r="K22" s="71">
        <v>15</v>
      </c>
    </row>
    <row r="23" spans="1:11">
      <c r="A23" s="69">
        <v>296</v>
      </c>
      <c r="B23" s="69">
        <v>1479</v>
      </c>
      <c r="C23" s="69" t="s">
        <v>459</v>
      </c>
      <c r="D23" s="70">
        <v>3.9270833333333331E-2</v>
      </c>
      <c r="E23" s="70">
        <v>3.9270833333333331E-2</v>
      </c>
      <c r="F23" s="69" t="s">
        <v>640</v>
      </c>
      <c r="G23" s="69" t="s">
        <v>636</v>
      </c>
      <c r="H23" s="69">
        <v>215</v>
      </c>
      <c r="I23" s="69" t="s">
        <v>412</v>
      </c>
      <c r="J23" s="71" t="str">
        <f>VLOOKUP($C23,'PWR GP 2016-17 Groups'!$A$2:$B$206,2,0)</f>
        <v>G</v>
      </c>
      <c r="K23" s="71">
        <v>14</v>
      </c>
    </row>
    <row r="24" spans="1:11">
      <c r="A24" s="69">
        <v>354</v>
      </c>
      <c r="B24" s="69">
        <v>1399</v>
      </c>
      <c r="C24" s="69" t="s">
        <v>468</v>
      </c>
      <c r="D24" s="70">
        <v>4.0925925925925928E-2</v>
      </c>
      <c r="E24" s="70">
        <v>4.0925925925925928E-2</v>
      </c>
      <c r="F24" s="69" t="s">
        <v>648</v>
      </c>
      <c r="G24" s="69" t="s">
        <v>648</v>
      </c>
      <c r="H24" s="69">
        <v>116</v>
      </c>
      <c r="I24" s="69" t="s">
        <v>412</v>
      </c>
      <c r="J24" s="71" t="str">
        <f>VLOOKUP($C24,'PWR GP 2016-17 Groups'!$A$2:$B$206,2,0)</f>
        <v>G</v>
      </c>
      <c r="K24" s="71">
        <v>13</v>
      </c>
    </row>
    <row r="25" spans="1:11">
      <c r="A25" s="69">
        <v>222</v>
      </c>
      <c r="B25" s="69">
        <v>39</v>
      </c>
      <c r="C25" s="69" t="s">
        <v>482</v>
      </c>
      <c r="D25" s="70">
        <v>3.7349537037037035E-2</v>
      </c>
      <c r="E25" s="70">
        <v>3.6909722222222226E-2</v>
      </c>
      <c r="F25" s="69" t="s">
        <v>637</v>
      </c>
      <c r="G25" s="69" t="s">
        <v>636</v>
      </c>
      <c r="H25" s="69">
        <v>175</v>
      </c>
      <c r="I25" s="69" t="s">
        <v>412</v>
      </c>
      <c r="J25" s="71" t="str">
        <f>VLOOKUP($C25,'PWR GP 2016-17 Groups'!$A$2:$B$206,2,0)</f>
        <v>H</v>
      </c>
      <c r="K25" s="71">
        <v>20</v>
      </c>
    </row>
    <row r="26" spans="1:11">
      <c r="A26" s="69">
        <v>256</v>
      </c>
      <c r="B26" s="69">
        <v>951</v>
      </c>
      <c r="C26" s="69" t="s">
        <v>463</v>
      </c>
      <c r="D26" s="70">
        <v>3.7928240740740742E-2</v>
      </c>
      <c r="E26" s="70">
        <v>3.7569444444444447E-2</v>
      </c>
      <c r="F26" s="69" t="s">
        <v>640</v>
      </c>
      <c r="G26" s="69" t="s">
        <v>648</v>
      </c>
      <c r="H26" s="69">
        <v>60</v>
      </c>
      <c r="I26" s="69" t="s">
        <v>412</v>
      </c>
      <c r="J26" s="71" t="str">
        <f>VLOOKUP($C26,'PWR GP 2016-17 Groups'!$A$2:$B$206,2,0)</f>
        <v>H</v>
      </c>
      <c r="K26" s="71">
        <v>18</v>
      </c>
    </row>
    <row r="27" spans="1:11">
      <c r="A27" s="69">
        <v>284</v>
      </c>
      <c r="B27" s="69">
        <v>140</v>
      </c>
      <c r="C27" s="69" t="s">
        <v>662</v>
      </c>
      <c r="D27" s="70">
        <v>3.8865740740740742E-2</v>
      </c>
      <c r="E27" s="70">
        <v>3.8263888888888889E-2</v>
      </c>
      <c r="F27" s="69" t="s">
        <v>639</v>
      </c>
      <c r="G27" s="69" t="s">
        <v>636</v>
      </c>
      <c r="H27" s="69">
        <v>208</v>
      </c>
      <c r="I27" s="69" t="s">
        <v>412</v>
      </c>
      <c r="J27" s="71" t="str">
        <f>VLOOKUP($C27,'PWR GP 2016-17 Groups'!$A$2:$B$206,2,0)</f>
        <v>H</v>
      </c>
      <c r="K27" s="71">
        <v>16</v>
      </c>
    </row>
    <row r="28" spans="1:11">
      <c r="A28" s="69">
        <v>299</v>
      </c>
      <c r="B28" s="69">
        <v>1414</v>
      </c>
      <c r="C28" s="69" t="s">
        <v>654</v>
      </c>
      <c r="D28" s="70">
        <v>3.9317129629629625E-2</v>
      </c>
      <c r="E28" s="70">
        <v>3.8958333333333338E-2</v>
      </c>
      <c r="F28" s="69" t="s">
        <v>635</v>
      </c>
      <c r="G28" s="69" t="s">
        <v>648</v>
      </c>
      <c r="H28" s="69">
        <v>81</v>
      </c>
      <c r="I28" s="69" t="s">
        <v>412</v>
      </c>
      <c r="J28" s="71" t="str">
        <f>VLOOKUP($C28,'PWR GP 2016-17 Groups'!$A$2:$B$206,2,0)</f>
        <v>H</v>
      </c>
      <c r="K28" s="71">
        <v>15</v>
      </c>
    </row>
    <row r="29" spans="1:11">
      <c r="A29" s="69">
        <v>300</v>
      </c>
      <c r="B29" s="69">
        <v>832</v>
      </c>
      <c r="C29" s="69" t="s">
        <v>466</v>
      </c>
      <c r="D29" s="70">
        <v>3.9340277777777773E-2</v>
      </c>
      <c r="E29" s="70">
        <v>3.9016203703703699E-2</v>
      </c>
      <c r="F29" s="69" t="s">
        <v>640</v>
      </c>
      <c r="G29" s="69" t="s">
        <v>636</v>
      </c>
      <c r="H29" s="69">
        <v>218</v>
      </c>
      <c r="I29" s="69" t="s">
        <v>412</v>
      </c>
      <c r="J29" s="71" t="str">
        <f>VLOOKUP($C29,'PWR GP 2016-17 Groups'!$A$2:$B$206,2,0)</f>
        <v>H</v>
      </c>
      <c r="K29" s="71">
        <v>14</v>
      </c>
    </row>
    <row r="30" spans="1:11">
      <c r="A30" s="69">
        <v>332</v>
      </c>
      <c r="B30" s="69">
        <v>978</v>
      </c>
      <c r="C30" s="69" t="s">
        <v>655</v>
      </c>
      <c r="D30" s="70">
        <v>4.0150462962962964E-2</v>
      </c>
      <c r="E30" s="70">
        <v>4.0150462962962964E-2</v>
      </c>
      <c r="F30" s="69" t="s">
        <v>635</v>
      </c>
      <c r="G30" s="69" t="s">
        <v>648</v>
      </c>
      <c r="H30" s="69">
        <v>105</v>
      </c>
      <c r="I30" s="69" t="s">
        <v>412</v>
      </c>
      <c r="J30" s="71" t="str">
        <f>VLOOKUP($C30,'PWR GP 2016-17 Groups'!$A$2:$B$206,2,0)</f>
        <v>I</v>
      </c>
      <c r="K30" s="71">
        <v>20</v>
      </c>
    </row>
    <row r="31" spans="1:11">
      <c r="A31" s="69"/>
      <c r="B31" s="69"/>
      <c r="C31" s="69" t="s">
        <v>473</v>
      </c>
      <c r="D31" s="70">
        <v>4.0601851851851854E-2</v>
      </c>
      <c r="E31" s="70">
        <v>4.0601851851851854E-2</v>
      </c>
      <c r="F31" s="69"/>
      <c r="G31" s="69" t="s">
        <v>648</v>
      </c>
      <c r="H31" s="69"/>
      <c r="I31" s="69" t="s">
        <v>412</v>
      </c>
      <c r="J31" s="71" t="str">
        <f>VLOOKUP($C31,'PWR GP 2016-17 Groups'!$A$2:$B$206,2,0)</f>
        <v>I</v>
      </c>
      <c r="K31" s="71">
        <v>18</v>
      </c>
    </row>
    <row r="32" spans="1:11">
      <c r="A32" s="69">
        <v>395</v>
      </c>
      <c r="B32" s="69">
        <v>388</v>
      </c>
      <c r="C32" s="69" t="s">
        <v>479</v>
      </c>
      <c r="D32" s="70">
        <v>4.3009259259259254E-2</v>
      </c>
      <c r="E32" s="70">
        <v>4.2638888888888893E-2</v>
      </c>
      <c r="F32" s="69" t="s">
        <v>647</v>
      </c>
      <c r="G32" s="69" t="s">
        <v>648</v>
      </c>
      <c r="H32" s="69">
        <v>140</v>
      </c>
      <c r="I32" s="69" t="s">
        <v>412</v>
      </c>
      <c r="J32" s="71" t="str">
        <f>VLOOKUP($C32,'PWR GP 2016-17 Groups'!$A$2:$B$206,2,0)</f>
        <v>I</v>
      </c>
      <c r="K32" s="71">
        <v>16</v>
      </c>
    </row>
    <row r="33" spans="1:11">
      <c r="A33" s="69">
        <v>412</v>
      </c>
      <c r="B33" s="69">
        <v>1569</v>
      </c>
      <c r="C33" s="69" t="s">
        <v>657</v>
      </c>
      <c r="D33" s="70">
        <v>4.3715277777777777E-2</v>
      </c>
      <c r="E33" s="70">
        <v>4.3715277777777777E-2</v>
      </c>
      <c r="F33" s="69" t="s">
        <v>640</v>
      </c>
      <c r="G33" s="69" t="s">
        <v>648</v>
      </c>
      <c r="H33" s="69">
        <v>148</v>
      </c>
      <c r="I33" s="69" t="s">
        <v>412</v>
      </c>
      <c r="J33" s="71" t="str">
        <f>VLOOKUP($C33,'PWR GP 2016-17 Groups'!$A$2:$B$206,2,0)</f>
        <v>I</v>
      </c>
      <c r="K33" s="71">
        <v>15</v>
      </c>
    </row>
    <row r="34" spans="1:11">
      <c r="A34" s="69">
        <v>449</v>
      </c>
      <c r="B34" s="69">
        <v>1394</v>
      </c>
      <c r="C34" s="69" t="s">
        <v>480</v>
      </c>
      <c r="D34" s="70">
        <v>4.5902777777777772E-2</v>
      </c>
      <c r="E34" s="70">
        <v>4.5486111111111109E-2</v>
      </c>
      <c r="F34" s="69" t="s">
        <v>647</v>
      </c>
      <c r="G34" s="69" t="s">
        <v>648</v>
      </c>
      <c r="H34" s="69">
        <v>174</v>
      </c>
      <c r="I34" s="69" t="s">
        <v>412</v>
      </c>
      <c r="J34" s="71" t="str">
        <f>VLOOKUP($C34,'PWR GP 2016-17 Groups'!$A$2:$B$206,2,0)</f>
        <v>I</v>
      </c>
      <c r="K34" s="71">
        <v>14</v>
      </c>
    </row>
    <row r="35" spans="1:11">
      <c r="A35" s="69">
        <v>385</v>
      </c>
      <c r="B35" s="69">
        <v>1908</v>
      </c>
      <c r="C35" s="69" t="s">
        <v>483</v>
      </c>
      <c r="D35" s="70">
        <v>4.2430555555555555E-2</v>
      </c>
      <c r="E35" s="70">
        <v>4.2430555555555555E-2</v>
      </c>
      <c r="F35" s="69" t="s">
        <v>635</v>
      </c>
      <c r="G35" s="69" t="s">
        <v>648</v>
      </c>
      <c r="H35" s="69">
        <v>135</v>
      </c>
      <c r="I35" s="69" t="s">
        <v>412</v>
      </c>
      <c r="J35" s="71" t="str">
        <f>VLOOKUP($C35,'PWR GP 2016-17 Groups'!$A$2:$B$206,2,0)</f>
        <v>J</v>
      </c>
      <c r="K35" s="71">
        <v>20</v>
      </c>
    </row>
    <row r="36" spans="1:11">
      <c r="A36" s="69">
        <v>455</v>
      </c>
      <c r="B36" s="69">
        <v>658</v>
      </c>
      <c r="C36" s="69" t="s">
        <v>484</v>
      </c>
      <c r="D36" s="70">
        <v>4.6226851851851852E-2</v>
      </c>
      <c r="E36" s="70">
        <v>4.6226851851851852E-2</v>
      </c>
      <c r="F36" s="69" t="s">
        <v>635</v>
      </c>
      <c r="G36" s="69" t="s">
        <v>648</v>
      </c>
      <c r="H36" s="69">
        <v>178</v>
      </c>
      <c r="I36" s="69" t="s">
        <v>412</v>
      </c>
      <c r="J36" s="71" t="str">
        <f>VLOOKUP($C36,'PWR GP 2016-17 Groups'!$A$2:$B$206,2,0)</f>
        <v>J</v>
      </c>
      <c r="K36" s="71">
        <v>18</v>
      </c>
    </row>
    <row r="37" spans="1:11">
      <c r="A37" s="69">
        <v>461</v>
      </c>
      <c r="B37" s="69">
        <v>355</v>
      </c>
      <c r="C37" s="69" t="s">
        <v>481</v>
      </c>
      <c r="D37" s="70">
        <v>4.6689814814814816E-2</v>
      </c>
      <c r="E37" s="70">
        <v>4.6689814814814816E-2</v>
      </c>
      <c r="F37" s="69" t="s">
        <v>640</v>
      </c>
      <c r="G37" s="69" t="s">
        <v>648</v>
      </c>
      <c r="H37" s="69">
        <v>184</v>
      </c>
      <c r="I37" s="69" t="s">
        <v>412</v>
      </c>
      <c r="J37" s="71" t="str">
        <f>VLOOKUP($C37,'PWR GP 2016-17 Groups'!$A$2:$B$206,2,0)</f>
        <v>J</v>
      </c>
      <c r="K37" s="71">
        <v>16</v>
      </c>
    </row>
    <row r="38" spans="1:11">
      <c r="A38" s="71">
        <v>31</v>
      </c>
      <c r="B38" s="71">
        <v>793</v>
      </c>
      <c r="C38" s="71" t="s">
        <v>659</v>
      </c>
      <c r="D38" s="72">
        <v>3.0115740740740738E-2</v>
      </c>
      <c r="E38" s="72">
        <v>2.9976851851851852E-2</v>
      </c>
      <c r="F38" s="71" t="s">
        <v>636</v>
      </c>
      <c r="G38" s="71" t="s">
        <v>636</v>
      </c>
      <c r="H38" s="71">
        <v>29</v>
      </c>
      <c r="I38" s="71" t="s">
        <v>412</v>
      </c>
      <c r="J38" s="71" t="e">
        <f>VLOOKUP($C38,'PWR GP 2016-17 Groups'!$A$2:$B$206,2,0)</f>
        <v>#N/A</v>
      </c>
    </row>
    <row r="39" spans="1:11">
      <c r="A39" s="69">
        <v>182</v>
      </c>
      <c r="B39" s="69">
        <v>1728</v>
      </c>
      <c r="C39" s="69" t="s">
        <v>646</v>
      </c>
      <c r="D39" s="70">
        <v>3.6168981481481483E-2</v>
      </c>
      <c r="E39" s="70">
        <v>3.6041666666666666E-2</v>
      </c>
      <c r="F39" s="69" t="s">
        <v>636</v>
      </c>
      <c r="G39" s="69" t="s">
        <v>636</v>
      </c>
      <c r="H39" s="69">
        <v>152</v>
      </c>
      <c r="I39" s="69" t="s">
        <v>412</v>
      </c>
      <c r="J39" s="71" t="e">
        <f>VLOOKUP($C39,'PWR GP 2016-17 Groups'!$A$2:$B$206,2,0)</f>
        <v>#N/A</v>
      </c>
    </row>
    <row r="40" spans="1:11">
      <c r="A40" s="69">
        <v>333</v>
      </c>
      <c r="B40" s="69">
        <v>1132</v>
      </c>
      <c r="C40" s="69" t="s">
        <v>656</v>
      </c>
      <c r="D40" s="70">
        <v>4.0219907407407406E-2</v>
      </c>
      <c r="E40" s="70">
        <v>3.9872685185185185E-2</v>
      </c>
      <c r="F40" s="69" t="s">
        <v>640</v>
      </c>
      <c r="G40" s="69" t="s">
        <v>648</v>
      </c>
      <c r="H40" s="69">
        <v>106</v>
      </c>
      <c r="I40" s="69" t="s">
        <v>412</v>
      </c>
      <c r="J40" s="71" t="e">
        <f>VLOOKUP($C40,'PWR GP 2016-17 Groups'!$A$2:$B$206,2,0)</f>
        <v>#N/A</v>
      </c>
    </row>
    <row r="41" spans="1:11">
      <c r="A41" s="69">
        <v>430</v>
      </c>
      <c r="B41" s="69">
        <v>946</v>
      </c>
      <c r="C41" s="69" t="s">
        <v>660</v>
      </c>
      <c r="D41" s="72">
        <v>4.4502314814814814E-2</v>
      </c>
      <c r="E41" s="70">
        <v>4.4374999999999998E-2</v>
      </c>
      <c r="F41" s="69" t="s">
        <v>640</v>
      </c>
      <c r="G41" s="69" t="s">
        <v>648</v>
      </c>
      <c r="H41" s="69">
        <v>161</v>
      </c>
      <c r="I41" s="69" t="s">
        <v>412</v>
      </c>
      <c r="J41" s="71" t="e">
        <f>VLOOKUP($C41,'PWR GP 2016-17 Groups'!$A$2:$B$206,2,0)</f>
        <v>#N/A</v>
      </c>
    </row>
    <row r="42" spans="1:11">
      <c r="A42" s="69">
        <v>484</v>
      </c>
      <c r="B42" s="69">
        <v>1099</v>
      </c>
      <c r="C42" s="69" t="s">
        <v>658</v>
      </c>
      <c r="D42" s="70">
        <v>4.8819444444444443E-2</v>
      </c>
      <c r="E42" s="70">
        <v>4.8460648148148149E-2</v>
      </c>
      <c r="F42" s="69" t="s">
        <v>640</v>
      </c>
      <c r="G42" s="69" t="s">
        <v>648</v>
      </c>
      <c r="H42" s="69">
        <v>205</v>
      </c>
      <c r="I42" s="69" t="s">
        <v>412</v>
      </c>
      <c r="J42" s="71" t="e">
        <f>VLOOKUP($C42,'PWR GP 2016-17 Groups'!$A$2:$B$206,2,0)</f>
        <v>#N/A</v>
      </c>
    </row>
  </sheetData>
  <autoFilter ref="A1:K42">
    <sortState ref="A2:K42">
      <sortCondition ref="J2:J42"/>
      <sortCondition ref="E2:E42"/>
    </sortState>
  </autoFilter>
  <sortState ref="A2:I39">
    <sortCondition ref="A1"/>
  </sortState>
  <pageMargins left="0.7" right="0.7" top="0.75" bottom="0.75" header="0.3" footer="0.3"/>
  <pageSetup paperSize="9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8"/>
  <sheetViews>
    <sheetView workbookViewId="0">
      <selection activeCell="I2" sqref="I2"/>
    </sheetView>
  </sheetViews>
  <sheetFormatPr defaultRowHeight="15"/>
  <cols>
    <col min="1" max="1" width="5.140625" bestFit="1" customWidth="1"/>
    <col min="2" max="3" width="14" customWidth="1"/>
    <col min="4" max="4" width="24.5703125" customWidth="1"/>
    <col min="5" max="5" width="24.140625" customWidth="1"/>
    <col min="6" max="6" width="14" customWidth="1"/>
    <col min="7" max="7" width="19.85546875" customWidth="1"/>
    <col min="8" max="8" width="14" customWidth="1"/>
    <col min="10" max="10" width="9.140625" style="59"/>
  </cols>
  <sheetData>
    <row r="1" spans="1:10" s="77" customFormat="1">
      <c r="A1" s="76" t="s">
        <v>633</v>
      </c>
      <c r="B1" s="76" t="s">
        <v>567</v>
      </c>
      <c r="C1" s="76" t="s">
        <v>566</v>
      </c>
      <c r="D1" s="76" t="s">
        <v>358</v>
      </c>
      <c r="E1" s="76" t="s">
        <v>531</v>
      </c>
      <c r="F1" s="76" t="s">
        <v>615</v>
      </c>
      <c r="G1" s="76" t="s">
        <v>634</v>
      </c>
      <c r="H1" s="76" t="s">
        <v>663</v>
      </c>
      <c r="I1" s="76" t="s">
        <v>509</v>
      </c>
      <c r="J1" s="79" t="s">
        <v>510</v>
      </c>
    </row>
    <row r="2" spans="1:10">
      <c r="A2" s="74">
        <v>11</v>
      </c>
      <c r="B2" s="75">
        <v>5.8379629629629635E-2</v>
      </c>
      <c r="C2" s="75">
        <v>5.8310185185185187E-2</v>
      </c>
      <c r="D2" s="74" t="s">
        <v>127</v>
      </c>
      <c r="E2" s="74" t="s">
        <v>412</v>
      </c>
      <c r="F2" s="74" t="s">
        <v>636</v>
      </c>
      <c r="G2" s="74" t="s">
        <v>666</v>
      </c>
      <c r="H2" s="74">
        <v>849</v>
      </c>
      <c r="I2" s="78" t="str">
        <f>VLOOKUP($D2,'PWR GP 2016-17 Groups'!$A$2:$B$206,2,0)</f>
        <v>A</v>
      </c>
      <c r="J2" s="59">
        <v>20</v>
      </c>
    </row>
    <row r="3" spans="1:10">
      <c r="A3" s="74">
        <v>15</v>
      </c>
      <c r="B3" s="75">
        <v>5.8842592592592592E-2</v>
      </c>
      <c r="C3" s="75">
        <v>5.876157407407407E-2</v>
      </c>
      <c r="D3" s="74" t="s">
        <v>535</v>
      </c>
      <c r="E3" s="74" t="s">
        <v>412</v>
      </c>
      <c r="F3" s="74" t="s">
        <v>636</v>
      </c>
      <c r="G3" s="74" t="s">
        <v>670</v>
      </c>
      <c r="H3" s="74">
        <v>354</v>
      </c>
      <c r="I3" s="78" t="str">
        <f>VLOOKUP($D3,'PWR GP 2016-17 Groups'!$A$2:$B$206,2,0)</f>
        <v>A</v>
      </c>
      <c r="J3" s="59">
        <v>18</v>
      </c>
    </row>
    <row r="4" spans="1:10">
      <c r="A4" s="74">
        <v>51</v>
      </c>
      <c r="B4" s="75">
        <v>6.5636574074074069E-2</v>
      </c>
      <c r="C4" s="75">
        <v>6.5555555555555547E-2</v>
      </c>
      <c r="D4" s="74" t="s">
        <v>9</v>
      </c>
      <c r="E4" s="74" t="s">
        <v>412</v>
      </c>
      <c r="F4" s="74" t="s">
        <v>648</v>
      </c>
      <c r="G4" s="74" t="s">
        <v>735</v>
      </c>
      <c r="H4" s="74">
        <v>453</v>
      </c>
      <c r="I4" s="78" t="str">
        <f>VLOOKUP($D4,'PWR GP 2016-17 Groups'!$A$2:$B$206,2,0)</f>
        <v>A</v>
      </c>
      <c r="J4" s="59">
        <v>16</v>
      </c>
    </row>
    <row r="5" spans="1:10">
      <c r="A5" s="74">
        <v>35</v>
      </c>
      <c r="B5" s="75">
        <v>6.3819444444444443E-2</v>
      </c>
      <c r="C5" s="75">
        <v>6.3726851851851854E-2</v>
      </c>
      <c r="D5" s="74" t="s">
        <v>542</v>
      </c>
      <c r="E5" s="74" t="s">
        <v>412</v>
      </c>
      <c r="F5" s="74" t="s">
        <v>636</v>
      </c>
      <c r="G5" s="74" t="s">
        <v>670</v>
      </c>
      <c r="H5" s="74">
        <v>580</v>
      </c>
      <c r="I5" s="78" t="str">
        <f>VLOOKUP($D5,'PWR GP 2016-17 Groups'!$A$2:$B$206,2,0)</f>
        <v>B</v>
      </c>
      <c r="J5" s="59">
        <v>20</v>
      </c>
    </row>
    <row r="6" spans="1:10">
      <c r="A6" s="74">
        <v>40</v>
      </c>
      <c r="B6" s="75">
        <v>6.446759259259259E-2</v>
      </c>
      <c r="C6" s="75">
        <v>6.4375000000000002E-2</v>
      </c>
      <c r="D6" s="74" t="s">
        <v>8</v>
      </c>
      <c r="E6" s="74" t="s">
        <v>412</v>
      </c>
      <c r="F6" s="74" t="s">
        <v>636</v>
      </c>
      <c r="G6" s="74" t="s">
        <v>681</v>
      </c>
      <c r="H6" s="74">
        <v>706</v>
      </c>
      <c r="I6" s="78" t="str">
        <f>VLOOKUP($D6,'PWR GP 2016-17 Groups'!$A$2:$B$206,2,0)</f>
        <v>B</v>
      </c>
      <c r="J6" s="59">
        <v>18</v>
      </c>
    </row>
    <row r="7" spans="1:10">
      <c r="A7" s="74">
        <v>120</v>
      </c>
      <c r="B7" s="75">
        <v>7.1388888888888891E-2</v>
      </c>
      <c r="C7" s="75">
        <v>7.0335648148148147E-2</v>
      </c>
      <c r="D7" s="74" t="s">
        <v>157</v>
      </c>
      <c r="E7" s="74" t="s">
        <v>412</v>
      </c>
      <c r="F7" s="74" t="s">
        <v>636</v>
      </c>
      <c r="G7" s="74" t="s">
        <v>681</v>
      </c>
      <c r="H7" s="74">
        <v>916</v>
      </c>
      <c r="I7" s="78" t="str">
        <f>VLOOKUP($D7,'PWR GP 2016-17 Groups'!$A$2:$B$206,2,0)</f>
        <v>C</v>
      </c>
      <c r="J7" s="59">
        <v>20</v>
      </c>
    </row>
    <row r="8" spans="1:10">
      <c r="A8" s="74">
        <v>125</v>
      </c>
      <c r="B8" s="75">
        <v>7.1701388888888884E-2</v>
      </c>
      <c r="C8" s="75">
        <v>7.0428240740740736E-2</v>
      </c>
      <c r="D8" s="74" t="s">
        <v>206</v>
      </c>
      <c r="E8" s="74" t="s">
        <v>412</v>
      </c>
      <c r="F8" s="74" t="s">
        <v>636</v>
      </c>
      <c r="G8" s="74" t="s">
        <v>670</v>
      </c>
      <c r="H8" s="74">
        <v>98</v>
      </c>
      <c r="I8" s="78" t="str">
        <f>VLOOKUP($D8,'PWR GP 2016-17 Groups'!$A$2:$B$206,2,0)</f>
        <v>D</v>
      </c>
      <c r="J8" s="59">
        <v>20</v>
      </c>
    </row>
    <row r="9" spans="1:10">
      <c r="A9" s="74">
        <v>106</v>
      </c>
      <c r="B9" s="75">
        <v>7.0682870370370368E-2</v>
      </c>
      <c r="C9" s="75">
        <v>7.0439814814814816E-2</v>
      </c>
      <c r="D9" s="74" t="s">
        <v>21</v>
      </c>
      <c r="E9" s="74" t="s">
        <v>412</v>
      </c>
      <c r="F9" s="74" t="s">
        <v>636</v>
      </c>
      <c r="G9" s="74" t="s">
        <v>666</v>
      </c>
      <c r="H9" s="74">
        <v>213</v>
      </c>
      <c r="I9" s="78" t="str">
        <f>VLOOKUP($D9,'PWR GP 2016-17 Groups'!$A$2:$B$206,2,0)</f>
        <v>D</v>
      </c>
      <c r="J9" s="59">
        <v>18</v>
      </c>
    </row>
    <row r="10" spans="1:10">
      <c r="A10" s="74">
        <v>133</v>
      </c>
      <c r="B10" s="75">
        <v>7.2546296296296289E-2</v>
      </c>
      <c r="C10" s="75">
        <v>7.2303240740740737E-2</v>
      </c>
      <c r="D10" s="74" t="s">
        <v>548</v>
      </c>
      <c r="E10" s="74" t="s">
        <v>412</v>
      </c>
      <c r="F10" s="74" t="s">
        <v>636</v>
      </c>
      <c r="G10" s="74" t="s">
        <v>733</v>
      </c>
      <c r="H10" s="74">
        <v>554</v>
      </c>
      <c r="I10" s="78" t="str">
        <f>VLOOKUP($D10,'PWR GP 2016-17 Groups'!$A$2:$B$206,2,0)</f>
        <v>D</v>
      </c>
      <c r="J10" s="59">
        <v>16</v>
      </c>
    </row>
    <row r="11" spans="1:10">
      <c r="A11" s="74">
        <v>157</v>
      </c>
      <c r="B11" s="75">
        <v>7.3692129629629635E-2</v>
      </c>
      <c r="C11" s="75">
        <v>7.2650462962962958E-2</v>
      </c>
      <c r="D11" s="74" t="s">
        <v>212</v>
      </c>
      <c r="E11" s="74" t="s">
        <v>412</v>
      </c>
      <c r="F11" s="74" t="s">
        <v>648</v>
      </c>
      <c r="G11" s="74" t="s">
        <v>735</v>
      </c>
      <c r="H11" s="74">
        <v>697</v>
      </c>
      <c r="I11" s="78" t="str">
        <f>VLOOKUP($D11,'PWR GP 2016-17 Groups'!$A$2:$B$206,2,0)</f>
        <v>D</v>
      </c>
      <c r="J11" s="59">
        <v>15</v>
      </c>
    </row>
    <row r="12" spans="1:10">
      <c r="A12" s="74">
        <v>264</v>
      </c>
      <c r="B12" s="75">
        <v>7.9409722222222215E-2</v>
      </c>
      <c r="C12" s="75">
        <v>7.9155092592592582E-2</v>
      </c>
      <c r="D12" s="74" t="s">
        <v>31</v>
      </c>
      <c r="E12" s="74" t="s">
        <v>412</v>
      </c>
      <c r="F12" s="74" t="s">
        <v>636</v>
      </c>
      <c r="G12" s="74" t="s">
        <v>681</v>
      </c>
      <c r="H12" s="74">
        <v>579</v>
      </c>
      <c r="I12" s="78" t="str">
        <f>VLOOKUP($D12,'PWR GP 2016-17 Groups'!$A$2:$B$206,2,0)</f>
        <v>D</v>
      </c>
      <c r="J12" s="59">
        <v>14</v>
      </c>
    </row>
    <row r="13" spans="1:10">
      <c r="A13" s="74">
        <v>392</v>
      </c>
      <c r="B13" s="75">
        <v>8.5115740740740742E-2</v>
      </c>
      <c r="C13" s="75">
        <v>8.3842592592592594E-2</v>
      </c>
      <c r="D13" s="74" t="s">
        <v>97</v>
      </c>
      <c r="E13" s="74" t="s">
        <v>412</v>
      </c>
      <c r="F13" s="74" t="s">
        <v>636</v>
      </c>
      <c r="G13" s="74" t="s">
        <v>670</v>
      </c>
      <c r="H13" s="74">
        <v>618</v>
      </c>
      <c r="I13" s="78" t="str">
        <f>VLOOKUP($D13,'PWR GP 2016-17 Groups'!$A$2:$B$206,2,0)</f>
        <v>D</v>
      </c>
      <c r="J13" s="59">
        <v>13</v>
      </c>
    </row>
    <row r="14" spans="1:10">
      <c r="A14" s="74">
        <v>104</v>
      </c>
      <c r="B14" s="75">
        <v>7.0636574074074074E-2</v>
      </c>
      <c r="C14" s="75">
        <v>7.0370370370370375E-2</v>
      </c>
      <c r="D14" s="74" t="s">
        <v>30</v>
      </c>
      <c r="E14" s="74" t="s">
        <v>412</v>
      </c>
      <c r="F14" s="74" t="s">
        <v>636</v>
      </c>
      <c r="G14" s="74" t="s">
        <v>670</v>
      </c>
      <c r="H14" s="74">
        <v>512</v>
      </c>
      <c r="I14" s="78" t="str">
        <f>VLOOKUP($D14,'PWR GP 2016-17 Groups'!$A$2:$B$206,2,0)</f>
        <v>E</v>
      </c>
      <c r="J14" s="59">
        <v>20</v>
      </c>
    </row>
    <row r="15" spans="1:10">
      <c r="A15" s="74">
        <v>154</v>
      </c>
      <c r="B15" s="75">
        <v>7.3587962962962966E-2</v>
      </c>
      <c r="C15" s="75">
        <v>7.3344907407407414E-2</v>
      </c>
      <c r="D15" s="74" t="s">
        <v>213</v>
      </c>
      <c r="E15" s="74" t="s">
        <v>412</v>
      </c>
      <c r="F15" s="74" t="s">
        <v>636</v>
      </c>
      <c r="G15" s="74" t="s">
        <v>670</v>
      </c>
      <c r="H15" s="74">
        <v>444</v>
      </c>
      <c r="I15" s="78" t="str">
        <f>VLOOKUP($D15,'PWR GP 2016-17 Groups'!$A$2:$B$206,2,0)</f>
        <v>E</v>
      </c>
      <c r="J15" s="59">
        <v>18</v>
      </c>
    </row>
    <row r="16" spans="1:10">
      <c r="A16" s="74">
        <v>293</v>
      </c>
      <c r="B16" s="75">
        <v>8.0555555555555561E-2</v>
      </c>
      <c r="C16" s="75">
        <v>7.9780092592592597E-2</v>
      </c>
      <c r="D16" s="74" t="s">
        <v>44</v>
      </c>
      <c r="E16" s="74" t="s">
        <v>412</v>
      </c>
      <c r="F16" s="74" t="s">
        <v>636</v>
      </c>
      <c r="G16" s="74" t="s">
        <v>681</v>
      </c>
      <c r="H16" s="74">
        <v>650</v>
      </c>
      <c r="I16" s="78" t="str">
        <f>VLOOKUP($D16,'PWR GP 2016-17 Groups'!$A$2:$B$206,2,0)</f>
        <v>E</v>
      </c>
      <c r="J16" s="59">
        <v>16</v>
      </c>
    </row>
    <row r="17" spans="1:10">
      <c r="A17" s="74">
        <v>318</v>
      </c>
      <c r="B17" s="75">
        <v>8.1678240740740746E-2</v>
      </c>
      <c r="C17" s="75">
        <v>8.0416666666666664E-2</v>
      </c>
      <c r="D17" s="74" t="s">
        <v>38</v>
      </c>
      <c r="E17" s="74" t="s">
        <v>412</v>
      </c>
      <c r="F17" s="74" t="s">
        <v>636</v>
      </c>
      <c r="G17" s="74" t="s">
        <v>681</v>
      </c>
      <c r="H17" s="74">
        <v>822</v>
      </c>
      <c r="I17" s="78" t="str">
        <f>VLOOKUP($D17,'PWR GP 2016-17 Groups'!$A$2:$B$206,2,0)</f>
        <v>E</v>
      </c>
      <c r="J17" s="59">
        <v>15</v>
      </c>
    </row>
    <row r="18" spans="1:10">
      <c r="A18" s="74">
        <v>407</v>
      </c>
      <c r="B18" s="75">
        <v>8.6006944444444441E-2</v>
      </c>
      <c r="C18" s="75">
        <v>8.4849537037037029E-2</v>
      </c>
      <c r="D18" s="74" t="s">
        <v>32</v>
      </c>
      <c r="E18" s="74" t="s">
        <v>412</v>
      </c>
      <c r="F18" s="74" t="s">
        <v>648</v>
      </c>
      <c r="G18" s="74" t="s">
        <v>701</v>
      </c>
      <c r="H18" s="74">
        <v>302</v>
      </c>
      <c r="I18" s="78" t="str">
        <f>VLOOKUP($D18,'PWR GP 2016-17 Groups'!$A$2:$B$206,2,0)</f>
        <v>E</v>
      </c>
      <c r="J18" s="59">
        <v>14</v>
      </c>
    </row>
    <row r="19" spans="1:10">
      <c r="A19" s="74">
        <v>202</v>
      </c>
      <c r="B19" s="75">
        <v>7.6446759259259256E-2</v>
      </c>
      <c r="C19" s="75">
        <v>7.6145833333333343E-2</v>
      </c>
      <c r="D19" s="74" t="s">
        <v>591</v>
      </c>
      <c r="E19" s="74" t="s">
        <v>412</v>
      </c>
      <c r="F19" s="74" t="s">
        <v>636</v>
      </c>
      <c r="G19" s="74" t="s">
        <v>666</v>
      </c>
      <c r="H19" s="74">
        <v>209</v>
      </c>
      <c r="I19" s="78" t="str">
        <f>VLOOKUP($D19,'PWR GP 2016-17 Groups'!$A$2:$B$206,2,0)</f>
        <v>F</v>
      </c>
      <c r="J19" s="59">
        <v>20</v>
      </c>
    </row>
    <row r="20" spans="1:10">
      <c r="A20" s="74">
        <v>301</v>
      </c>
      <c r="B20" s="75">
        <v>8.1134259259259267E-2</v>
      </c>
      <c r="C20" s="75">
        <v>7.9849537037037038E-2</v>
      </c>
      <c r="D20" s="74" t="s">
        <v>600</v>
      </c>
      <c r="E20" s="74" t="s">
        <v>412</v>
      </c>
      <c r="F20" s="74" t="s">
        <v>648</v>
      </c>
      <c r="G20" s="74" t="s">
        <v>695</v>
      </c>
      <c r="H20" s="74">
        <v>131</v>
      </c>
      <c r="I20" s="78" t="str">
        <f>VLOOKUP($D20,'PWR GP 2016-17 Groups'!$A$2:$B$206,2,0)</f>
        <v>F</v>
      </c>
      <c r="J20" s="59">
        <v>18</v>
      </c>
    </row>
    <row r="21" spans="1:10">
      <c r="A21" s="74">
        <v>391</v>
      </c>
      <c r="B21" s="75">
        <v>8.5115740740740742E-2</v>
      </c>
      <c r="C21" s="75">
        <v>8.3831018518518527E-2</v>
      </c>
      <c r="D21" s="74" t="s">
        <v>153</v>
      </c>
      <c r="E21" s="74" t="s">
        <v>412</v>
      </c>
      <c r="F21" s="74" t="s">
        <v>636</v>
      </c>
      <c r="G21" s="74" t="s">
        <v>670</v>
      </c>
      <c r="H21" s="74">
        <v>649</v>
      </c>
      <c r="I21" s="78" t="str">
        <f>VLOOKUP($D21,'PWR GP 2016-17 Groups'!$A$2:$B$206,2,0)</f>
        <v>F</v>
      </c>
      <c r="J21" s="59">
        <v>16</v>
      </c>
    </row>
    <row r="22" spans="1:10">
      <c r="A22" s="74">
        <v>459</v>
      </c>
      <c r="B22" s="75">
        <v>8.9548611111111107E-2</v>
      </c>
      <c r="C22" s="75">
        <v>8.8252314814814811E-2</v>
      </c>
      <c r="D22" s="74" t="s">
        <v>551</v>
      </c>
      <c r="E22" s="74" t="s">
        <v>412</v>
      </c>
      <c r="F22" s="74" t="s">
        <v>636</v>
      </c>
      <c r="G22" s="74" t="s">
        <v>681</v>
      </c>
      <c r="H22" s="74">
        <v>157</v>
      </c>
      <c r="I22" s="78" t="str">
        <f>VLOOKUP($D22,'PWR GP 2016-17 Groups'!$A$2:$B$206,2,0)</f>
        <v>F</v>
      </c>
      <c r="J22" s="59">
        <v>15</v>
      </c>
    </row>
    <row r="23" spans="1:10">
      <c r="A23" s="74">
        <v>463</v>
      </c>
      <c r="B23" s="75">
        <v>8.9629629629629629E-2</v>
      </c>
      <c r="C23" s="75">
        <v>8.8344907407407414E-2</v>
      </c>
      <c r="D23" s="74" t="s">
        <v>52</v>
      </c>
      <c r="E23" s="74" t="s">
        <v>412</v>
      </c>
      <c r="F23" s="74" t="s">
        <v>636</v>
      </c>
      <c r="G23" s="74" t="s">
        <v>681</v>
      </c>
      <c r="H23" s="74">
        <v>679</v>
      </c>
      <c r="I23" s="78" t="str">
        <f>VLOOKUP($D23,'PWR GP 2016-17 Groups'!$A$2:$B$206,2,0)</f>
        <v>F</v>
      </c>
      <c r="J23" s="59">
        <v>14</v>
      </c>
    </row>
    <row r="24" spans="1:10">
      <c r="A24" s="74">
        <v>332</v>
      </c>
      <c r="B24" s="75">
        <v>8.2418981481481482E-2</v>
      </c>
      <c r="C24" s="75">
        <v>8.1261574074074069E-2</v>
      </c>
      <c r="D24" s="74" t="s">
        <v>597</v>
      </c>
      <c r="E24" s="74" t="s">
        <v>412</v>
      </c>
      <c r="F24" s="74" t="s">
        <v>648</v>
      </c>
      <c r="G24" s="74" t="s">
        <v>695</v>
      </c>
      <c r="H24" s="74">
        <v>436</v>
      </c>
      <c r="I24" s="78" t="str">
        <f>VLOOKUP($D24,'PWR GP 2016-17 Groups'!$A$2:$B$206,2,0)</f>
        <v>G</v>
      </c>
      <c r="J24" s="59">
        <v>20</v>
      </c>
    </row>
    <row r="25" spans="1:10">
      <c r="A25" s="74">
        <v>382</v>
      </c>
      <c r="B25" s="75">
        <v>8.4502314814814808E-2</v>
      </c>
      <c r="C25" s="75">
        <v>8.324074074074074E-2</v>
      </c>
      <c r="D25" s="74" t="s">
        <v>62</v>
      </c>
      <c r="E25" s="74" t="s">
        <v>412</v>
      </c>
      <c r="F25" s="74" t="s">
        <v>636</v>
      </c>
      <c r="G25" s="74" t="s">
        <v>670</v>
      </c>
      <c r="H25" s="74">
        <v>339</v>
      </c>
      <c r="I25" s="78" t="str">
        <f>VLOOKUP($D25,'PWR GP 2016-17 Groups'!$A$2:$B$206,2,0)</f>
        <v>G</v>
      </c>
      <c r="J25" s="59">
        <v>18</v>
      </c>
    </row>
    <row r="26" spans="1:10">
      <c r="A26" s="74">
        <v>448</v>
      </c>
      <c r="B26" s="75">
        <v>8.8888888888888892E-2</v>
      </c>
      <c r="C26" s="75">
        <v>8.7638888888888891E-2</v>
      </c>
      <c r="D26" s="74" t="s">
        <v>66</v>
      </c>
      <c r="E26" s="74" t="s">
        <v>412</v>
      </c>
      <c r="F26" s="74" t="s">
        <v>648</v>
      </c>
      <c r="G26" s="74" t="s">
        <v>701</v>
      </c>
      <c r="H26" s="74">
        <v>809</v>
      </c>
      <c r="I26" s="78" t="str">
        <f>VLOOKUP($D26,'PWR GP 2016-17 Groups'!$A$2:$B$206,2,0)</f>
        <v>G</v>
      </c>
      <c r="J26" s="59">
        <v>16</v>
      </c>
    </row>
    <row r="27" spans="1:10">
      <c r="A27" s="74">
        <v>465</v>
      </c>
      <c r="B27" s="75">
        <v>8.9837962962962967E-2</v>
      </c>
      <c r="C27" s="75">
        <v>8.8576388888888899E-2</v>
      </c>
      <c r="D27" s="74" t="s">
        <v>149</v>
      </c>
      <c r="E27" s="74" t="s">
        <v>412</v>
      </c>
      <c r="F27" s="74" t="s">
        <v>648</v>
      </c>
      <c r="G27" s="74" t="s">
        <v>695</v>
      </c>
      <c r="H27" s="74">
        <v>620</v>
      </c>
      <c r="I27" s="78" t="str">
        <f>VLOOKUP($D27,'PWR GP 2016-17 Groups'!$A$2:$B$206,2,0)</f>
        <v>G</v>
      </c>
      <c r="J27" s="59">
        <v>15</v>
      </c>
    </row>
    <row r="28" spans="1:10">
      <c r="A28" s="74">
        <v>529</v>
      </c>
      <c r="B28" s="75">
        <v>9.4942129629629626E-2</v>
      </c>
      <c r="C28" s="75">
        <v>9.46412037037037E-2</v>
      </c>
      <c r="D28" s="74" t="s">
        <v>138</v>
      </c>
      <c r="E28" s="74" t="s">
        <v>412</v>
      </c>
      <c r="F28" s="74" t="s">
        <v>648</v>
      </c>
      <c r="G28" s="74" t="s">
        <v>701</v>
      </c>
      <c r="H28" s="74">
        <v>513</v>
      </c>
      <c r="I28" s="78" t="str">
        <f>VLOOKUP($D28,'PWR GP 2016-17 Groups'!$A$2:$B$206,2,0)</f>
        <v>G</v>
      </c>
      <c r="J28" s="59">
        <v>14</v>
      </c>
    </row>
    <row r="29" spans="1:10">
      <c r="A29" s="74">
        <v>434</v>
      </c>
      <c r="B29" s="75">
        <v>8.7789351851851841E-2</v>
      </c>
      <c r="C29" s="75">
        <v>8.622685185185186E-2</v>
      </c>
      <c r="D29" s="74" t="s">
        <v>561</v>
      </c>
      <c r="E29" s="74" t="s">
        <v>412</v>
      </c>
      <c r="F29" s="74" t="s">
        <v>636</v>
      </c>
      <c r="G29" s="74" t="s">
        <v>681</v>
      </c>
      <c r="H29" s="74">
        <v>300</v>
      </c>
      <c r="I29" s="78" t="str">
        <f>VLOOKUP($D29,'PWR GP 2016-17 Groups'!$A$2:$B$206,2,0)</f>
        <v>H</v>
      </c>
      <c r="J29" s="59">
        <v>20</v>
      </c>
    </row>
    <row r="30" spans="1:10">
      <c r="A30" s="74">
        <v>430</v>
      </c>
      <c r="B30" s="75">
        <v>8.7662037037037024E-2</v>
      </c>
      <c r="C30" s="75">
        <v>8.6400462962962957E-2</v>
      </c>
      <c r="D30" s="74" t="s">
        <v>64</v>
      </c>
      <c r="E30" s="74" t="s">
        <v>412</v>
      </c>
      <c r="F30" s="74" t="s">
        <v>636</v>
      </c>
      <c r="G30" s="74" t="s">
        <v>666</v>
      </c>
      <c r="H30" s="74">
        <v>341</v>
      </c>
      <c r="I30" s="78" t="str">
        <f>VLOOKUP($D30,'PWR GP 2016-17 Groups'!$A$2:$B$206,2,0)</f>
        <v>H</v>
      </c>
      <c r="J30" s="59">
        <v>18</v>
      </c>
    </row>
    <row r="31" spans="1:10">
      <c r="A31" s="74">
        <v>458</v>
      </c>
      <c r="B31" s="75">
        <v>8.9548611111111107E-2</v>
      </c>
      <c r="C31" s="75">
        <v>8.8263888888888878E-2</v>
      </c>
      <c r="D31" s="74" t="s">
        <v>65</v>
      </c>
      <c r="E31" s="74" t="s">
        <v>412</v>
      </c>
      <c r="F31" s="74" t="s">
        <v>648</v>
      </c>
      <c r="G31" s="74" t="s">
        <v>695</v>
      </c>
      <c r="H31" s="74">
        <v>158</v>
      </c>
      <c r="I31" s="78" t="str">
        <f>VLOOKUP($D31,'PWR GP 2016-17 Groups'!$A$2:$B$206,2,0)</f>
        <v>H</v>
      </c>
      <c r="J31" s="59">
        <v>16</v>
      </c>
    </row>
    <row r="32" spans="1:10">
      <c r="A32" s="74">
        <v>495</v>
      </c>
      <c r="B32" s="75">
        <v>9.1412037037037042E-2</v>
      </c>
      <c r="C32" s="75">
        <v>9.0173611111111107E-2</v>
      </c>
      <c r="D32" s="74" t="s">
        <v>69</v>
      </c>
      <c r="E32" s="74" t="s">
        <v>412</v>
      </c>
      <c r="F32" s="74" t="s">
        <v>636</v>
      </c>
      <c r="G32" s="74" t="s">
        <v>670</v>
      </c>
      <c r="H32" s="74">
        <v>338</v>
      </c>
      <c r="I32" s="78" t="str">
        <f>VLOOKUP($D32,'PWR GP 2016-17 Groups'!$A$2:$B$206,2,0)</f>
        <v>I</v>
      </c>
      <c r="J32" s="59">
        <v>20</v>
      </c>
    </row>
    <row r="33" spans="1:10">
      <c r="A33" s="74">
        <v>533</v>
      </c>
      <c r="B33" s="75">
        <v>9.5092592592592604E-2</v>
      </c>
      <c r="C33" s="75">
        <v>9.3796296296296308E-2</v>
      </c>
      <c r="D33" s="74" t="s">
        <v>129</v>
      </c>
      <c r="E33" s="74" t="s">
        <v>412</v>
      </c>
      <c r="F33" s="74" t="s">
        <v>648</v>
      </c>
      <c r="G33" s="74" t="s">
        <v>995</v>
      </c>
      <c r="H33" s="74">
        <v>677</v>
      </c>
      <c r="I33" s="78" t="str">
        <f>VLOOKUP($D33,'PWR GP 2016-17 Groups'!$A$2:$B$206,2,0)</f>
        <v>I</v>
      </c>
      <c r="J33" s="59">
        <v>18</v>
      </c>
    </row>
    <row r="34" spans="1:10">
      <c r="A34" s="74">
        <v>534</v>
      </c>
      <c r="B34" s="75">
        <v>9.52662037037037E-2</v>
      </c>
      <c r="C34" s="75">
        <v>9.3981481481481485E-2</v>
      </c>
      <c r="D34" s="74" t="s">
        <v>74</v>
      </c>
      <c r="E34" s="74" t="s">
        <v>412</v>
      </c>
      <c r="F34" s="74" t="s">
        <v>648</v>
      </c>
      <c r="G34" s="74" t="s">
        <v>995</v>
      </c>
      <c r="H34" s="74">
        <v>466</v>
      </c>
      <c r="I34" s="78" t="str">
        <f>VLOOKUP($D34,'PWR GP 2016-17 Groups'!$A$2:$B$206,2,0)</f>
        <v>I</v>
      </c>
      <c r="J34" s="59">
        <v>16</v>
      </c>
    </row>
    <row r="35" spans="1:10">
      <c r="A35" s="74">
        <v>561</v>
      </c>
      <c r="B35" s="75">
        <v>9.7118055555555569E-2</v>
      </c>
      <c r="C35" s="75">
        <v>9.5868055555555554E-2</v>
      </c>
      <c r="D35" s="74" t="s">
        <v>141</v>
      </c>
      <c r="E35" s="74" t="s">
        <v>412</v>
      </c>
      <c r="F35" s="74" t="s">
        <v>648</v>
      </c>
      <c r="G35" s="74" t="s">
        <v>695</v>
      </c>
      <c r="H35" s="74">
        <v>425</v>
      </c>
      <c r="I35" s="78" t="str">
        <f>VLOOKUP($D35,'PWR GP 2016-17 Groups'!$A$2:$B$206,2,0)</f>
        <v>I</v>
      </c>
      <c r="J35" s="59">
        <v>15</v>
      </c>
    </row>
    <row r="36" spans="1:10">
      <c r="A36" s="74">
        <v>613</v>
      </c>
      <c r="B36" s="75">
        <v>0.10207175925925926</v>
      </c>
      <c r="C36" s="75">
        <v>0.1017824074074074</v>
      </c>
      <c r="D36" s="74" t="s">
        <v>99</v>
      </c>
      <c r="E36" s="74" t="s">
        <v>412</v>
      </c>
      <c r="F36" s="74" t="s">
        <v>648</v>
      </c>
      <c r="G36" s="74" t="s">
        <v>995</v>
      </c>
      <c r="H36" s="74">
        <v>514</v>
      </c>
      <c r="I36" s="78" t="str">
        <f>VLOOKUP($D36,'PWR GP 2016-17 Groups'!$A$2:$B$206,2,0)</f>
        <v>I</v>
      </c>
      <c r="J36" s="59">
        <v>14</v>
      </c>
    </row>
    <row r="37" spans="1:10">
      <c r="A37" s="74">
        <v>680</v>
      </c>
      <c r="B37" s="75">
        <v>0.11042824074074074</v>
      </c>
      <c r="C37" s="75">
        <v>0.10903935185185186</v>
      </c>
      <c r="D37" s="74" t="s">
        <v>125</v>
      </c>
      <c r="E37" s="74" t="s">
        <v>412</v>
      </c>
      <c r="F37" s="74" t="s">
        <v>648</v>
      </c>
      <c r="G37" s="74" t="s">
        <v>735</v>
      </c>
      <c r="H37" s="74">
        <v>786</v>
      </c>
      <c r="I37" s="78" t="str">
        <f>VLOOKUP($D37,'PWR GP 2016-17 Groups'!$A$2:$B$206,2,0)</f>
        <v>I</v>
      </c>
      <c r="J37" s="59">
        <v>13</v>
      </c>
    </row>
    <row r="38" spans="1:10">
      <c r="A38" s="74">
        <v>196</v>
      </c>
      <c r="B38" s="75">
        <v>7.615740740740741E-2</v>
      </c>
      <c r="C38" s="75">
        <v>7.6030092592592594E-2</v>
      </c>
      <c r="D38" s="74" t="s">
        <v>885</v>
      </c>
      <c r="E38" s="74" t="s">
        <v>412</v>
      </c>
      <c r="F38" s="74" t="s">
        <v>636</v>
      </c>
      <c r="G38" s="74" t="s">
        <v>670</v>
      </c>
      <c r="H38" s="74">
        <v>441</v>
      </c>
      <c r="I38" s="78" t="e">
        <f>VLOOKUP($D38,'PWR GP 2016-17 Groups'!$A$2:$B$206,2,0)</f>
        <v>#N/A</v>
      </c>
    </row>
    <row r="39" spans="1:10">
      <c r="A39" s="74">
        <v>278</v>
      </c>
      <c r="B39" s="75">
        <v>7.9826388888888891E-2</v>
      </c>
      <c r="C39" s="75">
        <v>7.9363425925925921E-2</v>
      </c>
      <c r="D39" s="74" t="s">
        <v>970</v>
      </c>
      <c r="E39" s="74" t="s">
        <v>412</v>
      </c>
      <c r="F39" s="74" t="s">
        <v>648</v>
      </c>
      <c r="G39" s="74" t="s">
        <v>735</v>
      </c>
      <c r="H39" s="74">
        <v>556</v>
      </c>
      <c r="I39" s="78" t="e">
        <f>VLOOKUP($D39,'PWR GP 2016-17 Groups'!$A$2:$B$206,2,0)</f>
        <v>#N/A</v>
      </c>
    </row>
    <row r="40" spans="1:10">
      <c r="A40" s="74">
        <v>439</v>
      </c>
      <c r="B40" s="75">
        <v>8.8113425925925928E-2</v>
      </c>
      <c r="C40" s="75">
        <v>8.6874999999999994E-2</v>
      </c>
      <c r="D40" s="74" t="s">
        <v>374</v>
      </c>
      <c r="E40" s="74" t="s">
        <v>412</v>
      </c>
      <c r="F40" s="74" t="s">
        <v>648</v>
      </c>
      <c r="G40" s="74" t="s">
        <v>695</v>
      </c>
      <c r="H40" s="74">
        <v>237</v>
      </c>
      <c r="I40" s="78" t="e">
        <f>VLOOKUP($D40,'PWR GP 2016-17 Groups'!$A$2:$B$206,2,0)</f>
        <v>#N/A</v>
      </c>
    </row>
    <row r="41" spans="1:10">
      <c r="A41" s="74">
        <v>691</v>
      </c>
      <c r="B41" s="75">
        <v>0.11400462962962964</v>
      </c>
      <c r="C41" s="75">
        <v>0.11270833333333334</v>
      </c>
      <c r="D41" s="74" t="s">
        <v>1380</v>
      </c>
      <c r="E41" s="74" t="s">
        <v>412</v>
      </c>
      <c r="F41" s="74" t="s">
        <v>648</v>
      </c>
      <c r="G41" s="74" t="s">
        <v>695</v>
      </c>
      <c r="H41" s="74">
        <v>1</v>
      </c>
      <c r="I41" s="78" t="e">
        <f>VLOOKUP($D41,'PWR GP 2016-17 Groups'!$A$2:$B$206,2,0)</f>
        <v>#N/A</v>
      </c>
    </row>
    <row r="42" spans="1:10">
      <c r="A42" s="74"/>
      <c r="B42" s="75"/>
      <c r="C42" s="75"/>
      <c r="D42" s="74"/>
      <c r="E42" s="74"/>
      <c r="F42" s="74"/>
      <c r="G42" s="74"/>
      <c r="H42" s="74"/>
    </row>
    <row r="43" spans="1:10">
      <c r="A43" s="74"/>
      <c r="B43" s="75"/>
      <c r="C43" s="75"/>
      <c r="D43" s="74"/>
      <c r="E43" s="74"/>
      <c r="F43" s="74"/>
      <c r="G43" s="74"/>
      <c r="H43" s="74"/>
    </row>
    <row r="44" spans="1:10">
      <c r="A44" s="74"/>
      <c r="B44" s="75"/>
      <c r="C44" s="75"/>
      <c r="D44" s="74"/>
      <c r="E44" s="74"/>
      <c r="F44" s="74"/>
      <c r="G44" s="74"/>
      <c r="H44" s="74"/>
    </row>
    <row r="45" spans="1:10">
      <c r="A45" s="74"/>
      <c r="B45" s="75"/>
      <c r="C45" s="75"/>
      <c r="D45" s="74"/>
      <c r="E45" s="74"/>
      <c r="F45" s="74"/>
      <c r="G45" s="74"/>
      <c r="H45" s="74"/>
    </row>
    <row r="46" spans="1:10">
      <c r="A46" s="74"/>
      <c r="B46" s="75"/>
      <c r="C46" s="75"/>
      <c r="D46" s="74"/>
      <c r="E46" s="74"/>
      <c r="F46" s="74"/>
      <c r="G46" s="74"/>
      <c r="H46" s="74"/>
    </row>
    <row r="47" spans="1:10">
      <c r="A47" s="74"/>
      <c r="B47" s="75"/>
      <c r="C47" s="75"/>
      <c r="D47" s="74"/>
      <c r="E47" s="74"/>
      <c r="F47" s="74"/>
      <c r="G47" s="74"/>
      <c r="H47" s="74"/>
    </row>
    <row r="48" spans="1:10">
      <c r="A48" s="74"/>
      <c r="B48" s="75"/>
      <c r="C48" s="75"/>
      <c r="D48" s="74"/>
      <c r="E48" s="74"/>
      <c r="F48" s="74"/>
      <c r="G48" s="74"/>
      <c r="H48" s="74"/>
    </row>
    <row r="49" spans="1:8">
      <c r="A49" s="74"/>
      <c r="B49" s="75"/>
      <c r="C49" s="75"/>
      <c r="D49" s="74"/>
      <c r="E49" s="74"/>
      <c r="F49" s="74"/>
      <c r="G49" s="74"/>
      <c r="H49" s="74"/>
    </row>
    <row r="50" spans="1:8">
      <c r="A50" s="74"/>
      <c r="B50" s="75"/>
      <c r="C50" s="75"/>
      <c r="D50" s="74"/>
      <c r="E50" s="74"/>
      <c r="F50" s="74"/>
      <c r="G50" s="74"/>
      <c r="H50" s="74"/>
    </row>
    <row r="51" spans="1:8">
      <c r="A51" s="74"/>
      <c r="B51" s="75"/>
      <c r="C51" s="75"/>
      <c r="D51" s="74"/>
      <c r="E51" s="74"/>
      <c r="F51" s="74"/>
      <c r="G51" s="74"/>
      <c r="H51" s="74"/>
    </row>
    <row r="52" spans="1:8">
      <c r="A52" s="74"/>
      <c r="B52" s="75"/>
      <c r="C52" s="75"/>
      <c r="D52" s="74"/>
      <c r="E52" s="74"/>
      <c r="F52" s="74"/>
      <c r="G52" s="74"/>
      <c r="H52" s="74"/>
    </row>
    <row r="53" spans="1:8">
      <c r="A53" s="74"/>
      <c r="B53" s="75"/>
      <c r="C53" s="75"/>
      <c r="D53" s="74"/>
      <c r="E53" s="74"/>
      <c r="F53" s="74"/>
      <c r="G53" s="74"/>
      <c r="H53" s="74"/>
    </row>
    <row r="54" spans="1:8">
      <c r="A54" s="74"/>
      <c r="B54" s="75"/>
      <c r="C54" s="75"/>
      <c r="D54" s="74"/>
      <c r="E54" s="74"/>
      <c r="F54" s="74"/>
      <c r="G54" s="74"/>
      <c r="H54" s="74"/>
    </row>
    <row r="55" spans="1:8">
      <c r="A55" s="74"/>
      <c r="B55" s="75"/>
      <c r="C55" s="75"/>
      <c r="D55" s="74"/>
      <c r="E55" s="74"/>
      <c r="F55" s="74"/>
      <c r="G55" s="74"/>
      <c r="H55" s="74"/>
    </row>
    <row r="56" spans="1:8">
      <c r="A56" s="74"/>
      <c r="B56" s="75"/>
      <c r="C56" s="75"/>
      <c r="D56" s="74"/>
      <c r="E56" s="74"/>
      <c r="F56" s="74"/>
      <c r="G56" s="74"/>
      <c r="H56" s="74"/>
    </row>
    <row r="57" spans="1:8">
      <c r="A57" s="74"/>
      <c r="B57" s="75"/>
      <c r="C57" s="75"/>
      <c r="D57" s="74"/>
      <c r="E57" s="74"/>
      <c r="F57" s="74"/>
      <c r="G57" s="74"/>
      <c r="H57" s="74"/>
    </row>
    <row r="58" spans="1:8">
      <c r="A58" s="74"/>
      <c r="B58" s="75"/>
      <c r="C58" s="75"/>
      <c r="D58" s="74"/>
      <c r="E58" s="74"/>
      <c r="F58" s="74"/>
      <c r="G58" s="74"/>
      <c r="H58" s="74"/>
    </row>
    <row r="59" spans="1:8">
      <c r="A59" s="74"/>
      <c r="B59" s="75"/>
      <c r="C59" s="75"/>
      <c r="D59" s="74"/>
      <c r="E59" s="74"/>
      <c r="F59" s="74"/>
      <c r="G59" s="74"/>
      <c r="H59" s="74"/>
    </row>
    <row r="60" spans="1:8">
      <c r="A60" s="74"/>
      <c r="B60" s="75"/>
      <c r="C60" s="75"/>
      <c r="D60" s="74"/>
      <c r="E60" s="74"/>
      <c r="F60" s="74"/>
      <c r="G60" s="74"/>
      <c r="H60" s="74"/>
    </row>
    <row r="61" spans="1:8">
      <c r="A61" s="74"/>
      <c r="B61" s="75"/>
      <c r="C61" s="75"/>
      <c r="D61" s="74"/>
      <c r="E61" s="74"/>
      <c r="F61" s="74"/>
      <c r="G61" s="74"/>
      <c r="H61" s="74"/>
    </row>
    <row r="62" spans="1:8">
      <c r="A62" s="74"/>
      <c r="B62" s="75"/>
      <c r="C62" s="75"/>
      <c r="D62" s="74"/>
      <c r="E62" s="74"/>
      <c r="F62" s="74"/>
      <c r="G62" s="74"/>
      <c r="H62" s="74"/>
    </row>
    <row r="63" spans="1:8">
      <c r="A63" s="74"/>
      <c r="B63" s="75"/>
      <c r="C63" s="75"/>
      <c r="D63" s="74"/>
      <c r="E63" s="74"/>
      <c r="F63" s="74"/>
      <c r="G63" s="74"/>
      <c r="H63" s="74"/>
    </row>
    <row r="64" spans="1:8">
      <c r="A64" s="74"/>
      <c r="B64" s="75"/>
      <c r="C64" s="75"/>
      <c r="D64" s="74"/>
      <c r="E64" s="74"/>
      <c r="F64" s="74"/>
      <c r="G64" s="74"/>
      <c r="H64" s="74"/>
    </row>
    <row r="65" spans="1:8">
      <c r="A65" s="74"/>
      <c r="B65" s="75"/>
      <c r="C65" s="75"/>
      <c r="D65" s="74"/>
      <c r="E65" s="74"/>
      <c r="F65" s="74"/>
      <c r="G65" s="74"/>
      <c r="H65" s="74"/>
    </row>
    <row r="66" spans="1:8">
      <c r="A66" s="74"/>
      <c r="B66" s="75"/>
      <c r="C66" s="75"/>
      <c r="D66" s="74"/>
      <c r="E66" s="74"/>
      <c r="F66" s="74"/>
      <c r="G66" s="74"/>
      <c r="H66" s="74"/>
    </row>
    <row r="67" spans="1:8">
      <c r="A67" s="74"/>
      <c r="B67" s="75"/>
      <c r="C67" s="75"/>
      <c r="D67" s="74"/>
      <c r="E67" s="74"/>
      <c r="F67" s="74"/>
      <c r="G67" s="74"/>
      <c r="H67" s="74"/>
    </row>
    <row r="68" spans="1:8">
      <c r="A68" s="74"/>
      <c r="B68" s="75"/>
      <c r="C68" s="75"/>
      <c r="D68" s="74"/>
      <c r="E68" s="74"/>
      <c r="F68" s="74"/>
      <c r="G68" s="74"/>
      <c r="H68" s="74"/>
    </row>
    <row r="69" spans="1:8">
      <c r="A69" s="74"/>
      <c r="B69" s="75"/>
      <c r="C69" s="75"/>
      <c r="D69" s="74"/>
      <c r="E69" s="74"/>
      <c r="F69" s="74"/>
      <c r="G69" s="74"/>
      <c r="H69" s="74"/>
    </row>
    <row r="70" spans="1:8">
      <c r="A70" s="74"/>
      <c r="B70" s="75"/>
      <c r="C70" s="75"/>
      <c r="D70" s="74"/>
      <c r="E70" s="74"/>
      <c r="F70" s="74"/>
      <c r="G70" s="74"/>
      <c r="H70" s="74"/>
    </row>
    <row r="71" spans="1:8">
      <c r="A71" s="74"/>
      <c r="B71" s="75"/>
      <c r="C71" s="75"/>
      <c r="D71" s="74"/>
      <c r="E71" s="74"/>
      <c r="F71" s="74"/>
      <c r="G71" s="74"/>
      <c r="H71" s="74"/>
    </row>
    <row r="72" spans="1:8">
      <c r="A72" s="74"/>
      <c r="B72" s="75"/>
      <c r="C72" s="75"/>
      <c r="D72" s="74"/>
      <c r="E72" s="74"/>
      <c r="F72" s="74"/>
      <c r="G72" s="74"/>
      <c r="H72" s="74"/>
    </row>
    <row r="73" spans="1:8">
      <c r="A73" s="74"/>
      <c r="B73" s="75"/>
      <c r="C73" s="75"/>
      <c r="D73" s="74"/>
      <c r="E73" s="74"/>
      <c r="F73" s="74"/>
      <c r="G73" s="74"/>
      <c r="H73" s="74"/>
    </row>
    <row r="74" spans="1:8">
      <c r="A74" s="74"/>
      <c r="B74" s="75"/>
      <c r="C74" s="75"/>
      <c r="D74" s="74"/>
      <c r="E74" s="74"/>
      <c r="F74" s="74"/>
      <c r="G74" s="74"/>
      <c r="H74" s="74"/>
    </row>
    <row r="75" spans="1:8">
      <c r="A75" s="74"/>
      <c r="B75" s="75"/>
      <c r="C75" s="75"/>
      <c r="D75" s="74"/>
      <c r="E75" s="74"/>
      <c r="F75" s="74"/>
      <c r="G75" s="74"/>
      <c r="H75" s="74"/>
    </row>
    <row r="76" spans="1:8">
      <c r="A76" s="74"/>
      <c r="B76" s="75"/>
      <c r="C76" s="75"/>
      <c r="D76" s="74"/>
      <c r="E76" s="74"/>
      <c r="F76" s="74"/>
      <c r="G76" s="74"/>
      <c r="H76" s="74"/>
    </row>
    <row r="77" spans="1:8">
      <c r="A77" s="74"/>
      <c r="B77" s="75"/>
      <c r="C77" s="75"/>
      <c r="D77" s="74"/>
      <c r="E77" s="74"/>
      <c r="F77" s="74"/>
      <c r="G77" s="74"/>
      <c r="H77" s="74"/>
    </row>
    <row r="78" spans="1:8">
      <c r="A78" s="74"/>
      <c r="B78" s="75"/>
      <c r="C78" s="75"/>
      <c r="D78" s="74"/>
      <c r="E78" s="74"/>
      <c r="F78" s="74"/>
      <c r="G78" s="74"/>
      <c r="H78" s="74"/>
    </row>
    <row r="79" spans="1:8">
      <c r="A79" s="74"/>
      <c r="B79" s="75"/>
      <c r="C79" s="75"/>
      <c r="D79" s="74"/>
      <c r="E79" s="74"/>
      <c r="F79" s="74"/>
      <c r="G79" s="74"/>
      <c r="H79" s="74"/>
    </row>
    <row r="80" spans="1:8">
      <c r="A80" s="74"/>
      <c r="B80" s="75"/>
      <c r="C80" s="75"/>
      <c r="D80" s="74"/>
      <c r="E80" s="74"/>
      <c r="F80" s="74"/>
      <c r="G80" s="74"/>
      <c r="H80" s="74"/>
    </row>
    <row r="81" spans="1:8">
      <c r="A81" s="74"/>
      <c r="B81" s="75"/>
      <c r="C81" s="75"/>
      <c r="D81" s="74"/>
      <c r="E81" s="74"/>
      <c r="F81" s="74"/>
      <c r="G81" s="74"/>
      <c r="H81" s="74"/>
    </row>
    <row r="82" spans="1:8">
      <c r="A82" s="74"/>
      <c r="B82" s="75"/>
      <c r="C82" s="75"/>
      <c r="D82" s="74"/>
      <c r="E82" s="74"/>
      <c r="F82" s="74"/>
      <c r="G82" s="74"/>
      <c r="H82" s="74"/>
    </row>
    <row r="83" spans="1:8">
      <c r="A83" s="74"/>
      <c r="B83" s="75"/>
      <c r="C83" s="75"/>
      <c r="D83" s="74"/>
      <c r="E83" s="74"/>
      <c r="F83" s="74"/>
      <c r="G83" s="74"/>
      <c r="H83" s="74"/>
    </row>
    <row r="84" spans="1:8">
      <c r="A84" s="74"/>
      <c r="B84" s="75"/>
      <c r="C84" s="75"/>
      <c r="D84" s="74"/>
      <c r="E84" s="74"/>
      <c r="F84" s="74"/>
      <c r="G84" s="74"/>
      <c r="H84" s="74"/>
    </row>
    <row r="85" spans="1:8">
      <c r="A85" s="74"/>
      <c r="B85" s="75"/>
      <c r="C85" s="75"/>
      <c r="D85" s="74"/>
      <c r="E85" s="74"/>
      <c r="F85" s="74"/>
      <c r="G85" s="74"/>
      <c r="H85" s="74"/>
    </row>
    <row r="86" spans="1:8">
      <c r="A86" s="74"/>
      <c r="B86" s="75"/>
      <c r="C86" s="75"/>
      <c r="D86" s="74"/>
      <c r="E86" s="74"/>
      <c r="F86" s="74"/>
      <c r="G86" s="74"/>
      <c r="H86" s="74"/>
    </row>
    <row r="87" spans="1:8">
      <c r="A87" s="74"/>
      <c r="B87" s="75"/>
      <c r="C87" s="75"/>
      <c r="D87" s="74"/>
      <c r="E87" s="74"/>
      <c r="F87" s="74"/>
      <c r="G87" s="74"/>
      <c r="H87" s="74"/>
    </row>
    <row r="88" spans="1:8">
      <c r="A88" s="74"/>
      <c r="B88" s="75"/>
      <c r="C88" s="75"/>
      <c r="D88" s="74"/>
      <c r="E88" s="74"/>
      <c r="F88" s="74"/>
      <c r="G88" s="74"/>
      <c r="H88" s="74"/>
    </row>
    <row r="89" spans="1:8">
      <c r="A89" s="74"/>
      <c r="B89" s="75"/>
      <c r="C89" s="75"/>
      <c r="D89" s="74"/>
      <c r="E89" s="74"/>
      <c r="F89" s="74"/>
      <c r="G89" s="74"/>
      <c r="H89" s="74"/>
    </row>
    <row r="90" spans="1:8">
      <c r="A90" s="74"/>
      <c r="B90" s="75"/>
      <c r="C90" s="75"/>
      <c r="D90" s="74"/>
      <c r="E90" s="74"/>
      <c r="F90" s="74"/>
      <c r="G90" s="74"/>
      <c r="H90" s="74"/>
    </row>
    <row r="91" spans="1:8">
      <c r="A91" s="74"/>
      <c r="B91" s="75"/>
      <c r="C91" s="75"/>
      <c r="D91" s="74"/>
      <c r="E91" s="74"/>
      <c r="F91" s="74"/>
      <c r="G91" s="74"/>
      <c r="H91" s="74"/>
    </row>
    <row r="92" spans="1:8">
      <c r="A92" s="74"/>
      <c r="B92" s="75"/>
      <c r="C92" s="75"/>
      <c r="D92" s="74"/>
      <c r="E92" s="74"/>
      <c r="F92" s="74"/>
      <c r="G92" s="74"/>
      <c r="H92" s="74"/>
    </row>
    <row r="93" spans="1:8">
      <c r="A93" s="74"/>
      <c r="B93" s="75"/>
      <c r="C93" s="75"/>
      <c r="D93" s="74"/>
      <c r="E93" s="74"/>
      <c r="F93" s="74"/>
      <c r="G93" s="74"/>
      <c r="H93" s="74"/>
    </row>
    <row r="94" spans="1:8">
      <c r="A94" s="74"/>
      <c r="B94" s="75"/>
      <c r="C94" s="75"/>
      <c r="D94" s="74"/>
      <c r="E94" s="74"/>
      <c r="F94" s="74"/>
      <c r="G94" s="74"/>
      <c r="H94" s="74"/>
    </row>
    <row r="95" spans="1:8">
      <c r="A95" s="74"/>
      <c r="B95" s="75"/>
      <c r="C95" s="75"/>
      <c r="D95" s="74"/>
      <c r="E95" s="74"/>
      <c r="F95" s="74"/>
      <c r="G95" s="74"/>
      <c r="H95" s="74"/>
    </row>
    <row r="96" spans="1:8">
      <c r="A96" s="74"/>
      <c r="B96" s="75"/>
      <c r="C96" s="75"/>
      <c r="D96" s="74"/>
      <c r="E96" s="74"/>
      <c r="F96" s="74"/>
      <c r="G96" s="74"/>
      <c r="H96" s="74"/>
    </row>
    <row r="97" spans="1:8">
      <c r="A97" s="74"/>
      <c r="B97" s="75"/>
      <c r="C97" s="75"/>
      <c r="D97" s="74"/>
      <c r="E97" s="74"/>
      <c r="F97" s="74"/>
      <c r="G97" s="74"/>
      <c r="H97" s="74"/>
    </row>
    <row r="98" spans="1:8">
      <c r="A98" s="74"/>
      <c r="B98" s="75"/>
      <c r="C98" s="75"/>
      <c r="D98" s="74"/>
      <c r="E98" s="74"/>
      <c r="F98" s="74"/>
      <c r="G98" s="74"/>
      <c r="H98" s="74"/>
    </row>
    <row r="99" spans="1:8">
      <c r="A99" s="74"/>
      <c r="B99" s="75"/>
      <c r="C99" s="75"/>
      <c r="D99" s="74"/>
      <c r="E99" s="74"/>
      <c r="F99" s="74"/>
      <c r="G99" s="74"/>
      <c r="H99" s="74"/>
    </row>
    <row r="100" spans="1:8">
      <c r="A100" s="74"/>
      <c r="B100" s="75"/>
      <c r="C100" s="75"/>
      <c r="D100" s="74"/>
      <c r="E100" s="74"/>
      <c r="F100" s="74"/>
      <c r="G100" s="74"/>
      <c r="H100" s="74"/>
    </row>
    <row r="101" spans="1:8">
      <c r="A101" s="74"/>
      <c r="B101" s="75"/>
      <c r="C101" s="75"/>
      <c r="D101" s="74"/>
      <c r="E101" s="74"/>
      <c r="F101" s="74"/>
      <c r="G101" s="74"/>
      <c r="H101" s="74"/>
    </row>
    <row r="102" spans="1:8">
      <c r="A102" s="74"/>
      <c r="B102" s="75"/>
      <c r="C102" s="75"/>
      <c r="D102" s="74"/>
      <c r="E102" s="74"/>
      <c r="F102" s="74"/>
      <c r="G102" s="74"/>
      <c r="H102" s="74"/>
    </row>
    <row r="103" spans="1:8">
      <c r="A103" s="74"/>
      <c r="B103" s="75"/>
      <c r="C103" s="75"/>
      <c r="D103" s="74"/>
      <c r="E103" s="74"/>
      <c r="F103" s="74"/>
      <c r="G103" s="74"/>
      <c r="H103" s="74"/>
    </row>
    <row r="104" spans="1:8">
      <c r="A104" s="74"/>
      <c r="B104" s="75"/>
      <c r="C104" s="75"/>
      <c r="D104" s="74"/>
      <c r="E104" s="74"/>
      <c r="F104" s="74"/>
      <c r="G104" s="74"/>
      <c r="H104" s="74"/>
    </row>
    <row r="105" spans="1:8">
      <c r="A105" s="74"/>
      <c r="B105" s="75"/>
      <c r="C105" s="75"/>
      <c r="D105" s="74"/>
      <c r="E105" s="74"/>
      <c r="F105" s="74"/>
      <c r="G105" s="74"/>
      <c r="H105" s="74"/>
    </row>
    <row r="106" spans="1:8">
      <c r="A106" s="74"/>
      <c r="B106" s="75"/>
      <c r="C106" s="75"/>
      <c r="D106" s="74"/>
      <c r="E106" s="74"/>
      <c r="F106" s="74"/>
      <c r="G106" s="74"/>
      <c r="H106" s="74"/>
    </row>
    <row r="107" spans="1:8">
      <c r="A107" s="74"/>
      <c r="B107" s="75"/>
      <c r="C107" s="75"/>
      <c r="D107" s="74"/>
      <c r="E107" s="74"/>
      <c r="F107" s="74"/>
      <c r="G107" s="74"/>
      <c r="H107" s="74"/>
    </row>
    <row r="108" spans="1:8">
      <c r="A108" s="74"/>
      <c r="B108" s="75"/>
      <c r="C108" s="75"/>
      <c r="D108" s="74"/>
      <c r="E108" s="74"/>
      <c r="F108" s="74"/>
      <c r="G108" s="74"/>
      <c r="H108" s="74"/>
    </row>
    <row r="109" spans="1:8">
      <c r="A109" s="74"/>
      <c r="B109" s="75"/>
      <c r="C109" s="75"/>
      <c r="D109" s="74"/>
      <c r="E109" s="74"/>
      <c r="F109" s="74"/>
      <c r="G109" s="74"/>
      <c r="H109" s="74"/>
    </row>
    <row r="110" spans="1:8">
      <c r="A110" s="74"/>
      <c r="B110" s="75"/>
      <c r="C110" s="75"/>
      <c r="D110" s="74"/>
      <c r="E110" s="74"/>
      <c r="F110" s="74"/>
      <c r="G110" s="74"/>
      <c r="H110" s="74"/>
    </row>
    <row r="111" spans="1:8">
      <c r="A111" s="74"/>
      <c r="B111" s="75"/>
      <c r="C111" s="75"/>
      <c r="D111" s="74"/>
      <c r="E111" s="74"/>
      <c r="F111" s="74"/>
      <c r="G111" s="74"/>
      <c r="H111" s="74"/>
    </row>
    <row r="112" spans="1:8">
      <c r="A112" s="74"/>
      <c r="B112" s="75"/>
      <c r="C112" s="75"/>
      <c r="D112" s="74"/>
      <c r="E112" s="74"/>
      <c r="F112" s="74"/>
      <c r="G112" s="74"/>
      <c r="H112" s="74"/>
    </row>
    <row r="113" spans="1:8">
      <c r="A113" s="74"/>
      <c r="B113" s="75"/>
      <c r="C113" s="75"/>
      <c r="D113" s="74"/>
      <c r="E113" s="74"/>
      <c r="F113" s="74"/>
      <c r="G113" s="74"/>
      <c r="H113" s="74"/>
    </row>
    <row r="114" spans="1:8">
      <c r="A114" s="74"/>
      <c r="B114" s="75"/>
      <c r="C114" s="75"/>
      <c r="D114" s="74"/>
      <c r="E114" s="74"/>
      <c r="F114" s="74"/>
      <c r="G114" s="74"/>
      <c r="H114" s="74"/>
    </row>
    <row r="115" spans="1:8">
      <c r="A115" s="74"/>
      <c r="B115" s="75"/>
      <c r="C115" s="75"/>
      <c r="D115" s="74"/>
      <c r="E115" s="74"/>
      <c r="F115" s="74"/>
      <c r="G115" s="74"/>
      <c r="H115" s="74"/>
    </row>
    <row r="116" spans="1:8">
      <c r="A116" s="74"/>
      <c r="B116" s="75"/>
      <c r="C116" s="75"/>
      <c r="D116" s="74"/>
      <c r="E116" s="74"/>
      <c r="F116" s="74"/>
      <c r="G116" s="74"/>
      <c r="H116" s="74"/>
    </row>
    <row r="117" spans="1:8">
      <c r="A117" s="74"/>
      <c r="B117" s="75"/>
      <c r="C117" s="75"/>
      <c r="D117" s="74"/>
      <c r="E117" s="74"/>
      <c r="F117" s="74"/>
      <c r="G117" s="74"/>
      <c r="H117" s="74"/>
    </row>
    <row r="118" spans="1:8">
      <c r="A118" s="74"/>
      <c r="B118" s="75"/>
      <c r="C118" s="75"/>
      <c r="D118" s="74"/>
      <c r="E118" s="74"/>
      <c r="F118" s="74"/>
      <c r="G118" s="74"/>
      <c r="H118" s="74"/>
    </row>
    <row r="119" spans="1:8">
      <c r="A119" s="74"/>
      <c r="B119" s="75"/>
      <c r="C119" s="75"/>
      <c r="D119" s="74"/>
      <c r="E119" s="74"/>
      <c r="F119" s="74"/>
      <c r="G119" s="74"/>
      <c r="H119" s="74"/>
    </row>
    <row r="120" spans="1:8">
      <c r="A120" s="74"/>
      <c r="B120" s="75"/>
      <c r="C120" s="75"/>
      <c r="D120" s="74"/>
      <c r="E120" s="74"/>
      <c r="F120" s="74"/>
      <c r="G120" s="74"/>
      <c r="H120" s="74"/>
    </row>
    <row r="121" spans="1:8">
      <c r="A121" s="74"/>
      <c r="B121" s="75"/>
      <c r="C121" s="75"/>
      <c r="D121" s="74"/>
      <c r="E121" s="74"/>
      <c r="F121" s="74"/>
      <c r="G121" s="74"/>
      <c r="H121" s="74"/>
    </row>
    <row r="122" spans="1:8">
      <c r="A122" s="74"/>
      <c r="B122" s="75"/>
      <c r="C122" s="75"/>
      <c r="D122" s="74"/>
      <c r="E122" s="74"/>
      <c r="F122" s="74"/>
      <c r="G122" s="74"/>
      <c r="H122" s="74"/>
    </row>
    <row r="123" spans="1:8">
      <c r="A123" s="74"/>
      <c r="B123" s="75"/>
      <c r="C123" s="75"/>
      <c r="D123" s="74"/>
      <c r="E123" s="74"/>
      <c r="F123" s="74"/>
      <c r="G123" s="74"/>
      <c r="H123" s="74"/>
    </row>
    <row r="124" spans="1:8">
      <c r="A124" s="74"/>
      <c r="B124" s="75"/>
      <c r="C124" s="75"/>
      <c r="D124" s="74"/>
      <c r="E124" s="74"/>
      <c r="F124" s="74"/>
      <c r="G124" s="74"/>
      <c r="H124" s="74"/>
    </row>
    <row r="125" spans="1:8">
      <c r="A125" s="74"/>
      <c r="B125" s="75"/>
      <c r="C125" s="75"/>
      <c r="D125" s="74"/>
      <c r="E125" s="74"/>
      <c r="F125" s="74"/>
      <c r="G125" s="74"/>
      <c r="H125" s="74"/>
    </row>
    <row r="126" spans="1:8">
      <c r="A126" s="74"/>
      <c r="B126" s="75"/>
      <c r="C126" s="75"/>
      <c r="D126" s="74"/>
      <c r="E126" s="74"/>
      <c r="F126" s="74"/>
      <c r="G126" s="74"/>
      <c r="H126" s="74"/>
    </row>
    <row r="127" spans="1:8">
      <c r="A127" s="74"/>
      <c r="B127" s="75"/>
      <c r="C127" s="75"/>
      <c r="D127" s="74"/>
      <c r="E127" s="74"/>
      <c r="F127" s="74"/>
      <c r="G127" s="74"/>
      <c r="H127" s="74"/>
    </row>
    <row r="128" spans="1:8">
      <c r="A128" s="74"/>
      <c r="B128" s="75"/>
      <c r="C128" s="75"/>
      <c r="D128" s="74"/>
      <c r="E128" s="74"/>
      <c r="F128" s="74"/>
      <c r="G128" s="74"/>
      <c r="H128" s="74"/>
    </row>
    <row r="129" spans="1:8">
      <c r="A129" s="74"/>
      <c r="B129" s="75"/>
      <c r="C129" s="75"/>
      <c r="D129" s="74"/>
      <c r="E129" s="74"/>
      <c r="F129" s="74"/>
      <c r="G129" s="74"/>
      <c r="H129" s="74"/>
    </row>
    <row r="130" spans="1:8">
      <c r="A130" s="74"/>
      <c r="B130" s="75"/>
      <c r="C130" s="75"/>
      <c r="D130" s="74"/>
      <c r="E130" s="74"/>
      <c r="F130" s="74"/>
      <c r="G130" s="74"/>
      <c r="H130" s="74"/>
    </row>
    <row r="131" spans="1:8">
      <c r="A131" s="74"/>
      <c r="B131" s="75"/>
      <c r="C131" s="75"/>
      <c r="D131" s="74"/>
      <c r="E131" s="74"/>
      <c r="F131" s="74"/>
      <c r="G131" s="74"/>
      <c r="H131" s="74"/>
    </row>
    <row r="132" spans="1:8">
      <c r="A132" s="74"/>
      <c r="B132" s="75"/>
      <c r="C132" s="75"/>
      <c r="D132" s="74"/>
      <c r="E132" s="74"/>
      <c r="F132" s="74"/>
      <c r="G132" s="74"/>
      <c r="H132" s="74"/>
    </row>
    <row r="133" spans="1:8">
      <c r="A133" s="74"/>
      <c r="B133" s="75"/>
      <c r="C133" s="75"/>
      <c r="D133" s="74"/>
      <c r="E133" s="74"/>
      <c r="F133" s="74"/>
      <c r="G133" s="74"/>
      <c r="H133" s="74"/>
    </row>
    <row r="134" spans="1:8">
      <c r="A134" s="74"/>
      <c r="B134" s="75"/>
      <c r="C134" s="75"/>
      <c r="D134" s="74"/>
      <c r="E134" s="74"/>
      <c r="F134" s="74"/>
      <c r="G134" s="74"/>
      <c r="H134" s="74"/>
    </row>
    <row r="135" spans="1:8">
      <c r="A135" s="74"/>
      <c r="B135" s="75"/>
      <c r="C135" s="75"/>
      <c r="D135" s="74"/>
      <c r="E135" s="74"/>
      <c r="F135" s="74"/>
      <c r="G135" s="74"/>
      <c r="H135" s="74"/>
    </row>
    <row r="136" spans="1:8">
      <c r="A136" s="74"/>
      <c r="B136" s="75"/>
      <c r="C136" s="75"/>
      <c r="D136" s="74"/>
      <c r="E136" s="74"/>
      <c r="F136" s="74"/>
      <c r="G136" s="74"/>
      <c r="H136" s="74"/>
    </row>
    <row r="137" spans="1:8">
      <c r="A137" s="74"/>
      <c r="B137" s="75"/>
      <c r="C137" s="75"/>
      <c r="D137" s="74"/>
      <c r="E137" s="74"/>
      <c r="F137" s="74"/>
      <c r="G137" s="74"/>
      <c r="H137" s="74"/>
    </row>
    <row r="138" spans="1:8">
      <c r="A138" s="74"/>
      <c r="B138" s="75"/>
      <c r="C138" s="75"/>
      <c r="D138" s="74"/>
      <c r="E138" s="74"/>
      <c r="F138" s="74"/>
      <c r="G138" s="74"/>
      <c r="H138" s="74"/>
    </row>
    <row r="139" spans="1:8">
      <c r="A139" s="74"/>
      <c r="B139" s="75"/>
      <c r="C139" s="75"/>
      <c r="D139" s="74"/>
      <c r="E139" s="74"/>
      <c r="F139" s="74"/>
      <c r="G139" s="74"/>
      <c r="H139" s="74"/>
    </row>
    <row r="140" spans="1:8">
      <c r="A140" s="74"/>
      <c r="B140" s="75"/>
      <c r="C140" s="75"/>
      <c r="D140" s="74"/>
      <c r="E140" s="74"/>
      <c r="F140" s="74"/>
      <c r="G140" s="74"/>
      <c r="H140" s="74"/>
    </row>
    <row r="141" spans="1:8">
      <c r="A141" s="74"/>
      <c r="B141" s="75"/>
      <c r="C141" s="75"/>
      <c r="D141" s="74"/>
      <c r="E141" s="74"/>
      <c r="F141" s="74"/>
      <c r="G141" s="74"/>
      <c r="H141" s="74"/>
    </row>
    <row r="142" spans="1:8">
      <c r="A142" s="74"/>
      <c r="B142" s="75"/>
      <c r="C142" s="75"/>
      <c r="D142" s="74"/>
      <c r="E142" s="74"/>
      <c r="F142" s="74"/>
      <c r="G142" s="74"/>
      <c r="H142" s="74"/>
    </row>
    <row r="143" spans="1:8">
      <c r="A143" s="74"/>
      <c r="B143" s="75"/>
      <c r="C143" s="75"/>
      <c r="D143" s="74"/>
      <c r="E143" s="74"/>
      <c r="F143" s="74"/>
      <c r="G143" s="74"/>
      <c r="H143" s="74"/>
    </row>
    <row r="144" spans="1:8">
      <c r="A144" s="74"/>
      <c r="B144" s="75"/>
      <c r="C144" s="75"/>
      <c r="D144" s="74"/>
      <c r="E144" s="74"/>
      <c r="F144" s="74"/>
      <c r="G144" s="74"/>
      <c r="H144" s="74"/>
    </row>
    <row r="145" spans="1:8">
      <c r="A145" s="74"/>
      <c r="B145" s="75"/>
      <c r="C145" s="75"/>
      <c r="D145" s="74"/>
      <c r="E145" s="74"/>
      <c r="F145" s="74"/>
      <c r="G145" s="74"/>
      <c r="H145" s="74"/>
    </row>
    <row r="146" spans="1:8">
      <c r="A146" s="74"/>
      <c r="B146" s="75"/>
      <c r="C146" s="75"/>
      <c r="D146" s="74"/>
      <c r="E146" s="74"/>
      <c r="F146" s="74"/>
      <c r="G146" s="74"/>
      <c r="H146" s="74"/>
    </row>
    <row r="147" spans="1:8">
      <c r="A147" s="74"/>
      <c r="B147" s="75"/>
      <c r="C147" s="75"/>
      <c r="D147" s="74"/>
      <c r="E147" s="74"/>
      <c r="F147" s="74"/>
      <c r="G147" s="74"/>
      <c r="H147" s="74"/>
    </row>
    <row r="148" spans="1:8">
      <c r="A148" s="74"/>
      <c r="B148" s="75"/>
      <c r="C148" s="75"/>
      <c r="D148" s="74"/>
      <c r="E148" s="74"/>
      <c r="F148" s="74"/>
      <c r="G148" s="74"/>
      <c r="H148" s="74"/>
    </row>
    <row r="149" spans="1:8">
      <c r="A149" s="74"/>
      <c r="B149" s="75"/>
      <c r="C149" s="75"/>
      <c r="D149" s="74"/>
      <c r="E149" s="74"/>
      <c r="F149" s="74"/>
      <c r="G149" s="74"/>
      <c r="H149" s="74"/>
    </row>
    <row r="150" spans="1:8">
      <c r="A150" s="74"/>
      <c r="B150" s="75"/>
      <c r="C150" s="75"/>
      <c r="D150" s="74"/>
      <c r="E150" s="74"/>
      <c r="F150" s="74"/>
      <c r="G150" s="74"/>
      <c r="H150" s="74"/>
    </row>
    <row r="151" spans="1:8">
      <c r="A151" s="74"/>
      <c r="B151" s="75"/>
      <c r="C151" s="75"/>
      <c r="D151" s="74"/>
      <c r="E151" s="74"/>
      <c r="F151" s="74"/>
      <c r="G151" s="74"/>
      <c r="H151" s="74"/>
    </row>
    <row r="152" spans="1:8">
      <c r="A152" s="74"/>
      <c r="B152" s="75"/>
      <c r="C152" s="75"/>
      <c r="D152" s="74"/>
      <c r="E152" s="74"/>
      <c r="F152" s="74"/>
      <c r="G152" s="74"/>
      <c r="H152" s="74"/>
    </row>
    <row r="153" spans="1:8">
      <c r="A153" s="74"/>
      <c r="B153" s="75"/>
      <c r="C153" s="75"/>
      <c r="D153" s="74"/>
      <c r="E153" s="74"/>
      <c r="F153" s="74"/>
      <c r="G153" s="74"/>
      <c r="H153" s="74"/>
    </row>
    <row r="154" spans="1:8">
      <c r="A154" s="74"/>
      <c r="B154" s="75"/>
      <c r="C154" s="75"/>
      <c r="D154" s="74"/>
      <c r="E154" s="74"/>
      <c r="F154" s="74"/>
      <c r="G154" s="74"/>
      <c r="H154" s="74"/>
    </row>
    <row r="155" spans="1:8">
      <c r="A155" s="74"/>
      <c r="B155" s="75"/>
      <c r="C155" s="75"/>
      <c r="D155" s="74"/>
      <c r="E155" s="74"/>
      <c r="F155" s="74"/>
      <c r="G155" s="74"/>
      <c r="H155" s="74"/>
    </row>
    <row r="156" spans="1:8">
      <c r="A156" s="74"/>
      <c r="B156" s="75"/>
      <c r="C156" s="75"/>
      <c r="D156" s="74"/>
      <c r="E156" s="74"/>
      <c r="F156" s="74"/>
      <c r="G156" s="74"/>
      <c r="H156" s="74"/>
    </row>
    <row r="157" spans="1:8">
      <c r="A157" s="74"/>
      <c r="B157" s="75"/>
      <c r="C157" s="75"/>
      <c r="D157" s="74"/>
      <c r="E157" s="74"/>
      <c r="F157" s="74"/>
      <c r="G157" s="74"/>
      <c r="H157" s="74"/>
    </row>
    <row r="158" spans="1:8">
      <c r="A158" s="74"/>
      <c r="B158" s="75"/>
      <c r="C158" s="75"/>
      <c r="D158" s="74"/>
      <c r="E158" s="74"/>
      <c r="F158" s="74"/>
      <c r="G158" s="74"/>
      <c r="H158" s="74"/>
    </row>
    <row r="159" spans="1:8">
      <c r="A159" s="74"/>
      <c r="B159" s="75"/>
      <c r="C159" s="75"/>
      <c r="D159" s="74"/>
      <c r="E159" s="74"/>
      <c r="F159" s="74"/>
      <c r="G159" s="74"/>
      <c r="H159" s="74"/>
    </row>
    <row r="160" spans="1:8">
      <c r="A160" s="74"/>
      <c r="B160" s="75"/>
      <c r="C160" s="75"/>
      <c r="D160" s="74"/>
      <c r="E160" s="74"/>
      <c r="F160" s="74"/>
      <c r="G160" s="74"/>
      <c r="H160" s="74"/>
    </row>
    <row r="161" spans="1:8">
      <c r="A161" s="74"/>
      <c r="B161" s="75"/>
      <c r="C161" s="75"/>
      <c r="D161" s="74"/>
      <c r="E161" s="74"/>
      <c r="F161" s="74"/>
      <c r="G161" s="74"/>
      <c r="H161" s="74"/>
    </row>
    <row r="162" spans="1:8">
      <c r="A162" s="74"/>
      <c r="B162" s="75"/>
      <c r="C162" s="75"/>
      <c r="D162" s="74"/>
      <c r="E162" s="74"/>
      <c r="F162" s="74"/>
      <c r="G162" s="74"/>
      <c r="H162" s="74"/>
    </row>
    <row r="163" spans="1:8">
      <c r="A163" s="74"/>
      <c r="B163" s="75"/>
      <c r="C163" s="75"/>
      <c r="D163" s="74"/>
      <c r="E163" s="74"/>
      <c r="F163" s="74"/>
      <c r="G163" s="74"/>
      <c r="H163" s="74"/>
    </row>
    <row r="164" spans="1:8">
      <c r="A164" s="74"/>
      <c r="B164" s="75"/>
      <c r="C164" s="75"/>
      <c r="D164" s="74"/>
      <c r="E164" s="74"/>
      <c r="F164" s="74"/>
      <c r="G164" s="74"/>
      <c r="H164" s="74"/>
    </row>
    <row r="165" spans="1:8">
      <c r="A165" s="74"/>
      <c r="B165" s="75"/>
      <c r="C165" s="75"/>
      <c r="D165" s="74"/>
      <c r="E165" s="74"/>
      <c r="F165" s="74"/>
      <c r="G165" s="74"/>
      <c r="H165" s="74"/>
    </row>
    <row r="166" spans="1:8">
      <c r="A166" s="74"/>
      <c r="B166" s="75"/>
      <c r="C166" s="75"/>
      <c r="D166" s="74"/>
      <c r="E166" s="74"/>
      <c r="F166" s="74"/>
      <c r="G166" s="74"/>
      <c r="H166" s="74"/>
    </row>
    <row r="167" spans="1:8">
      <c r="A167" s="74"/>
      <c r="B167" s="75"/>
      <c r="C167" s="75"/>
      <c r="D167" s="74"/>
      <c r="E167" s="74"/>
      <c r="F167" s="74"/>
      <c r="G167" s="74"/>
      <c r="H167" s="74"/>
    </row>
    <row r="168" spans="1:8">
      <c r="A168" s="74"/>
      <c r="B168" s="75"/>
      <c r="C168" s="75"/>
      <c r="D168" s="74"/>
      <c r="E168" s="74"/>
      <c r="F168" s="74"/>
      <c r="G168" s="74"/>
      <c r="H168" s="74"/>
    </row>
    <row r="169" spans="1:8">
      <c r="A169" s="74"/>
      <c r="B169" s="75"/>
      <c r="C169" s="75"/>
      <c r="D169" s="74"/>
      <c r="E169" s="74"/>
      <c r="F169" s="74"/>
      <c r="G169" s="74"/>
      <c r="H169" s="74"/>
    </row>
    <row r="170" spans="1:8">
      <c r="A170" s="74"/>
      <c r="B170" s="75"/>
      <c r="C170" s="75"/>
      <c r="D170" s="74"/>
      <c r="E170" s="74"/>
      <c r="F170" s="74"/>
      <c r="G170" s="74"/>
      <c r="H170" s="74"/>
    </row>
    <row r="171" spans="1:8">
      <c r="A171" s="74"/>
      <c r="B171" s="75"/>
      <c r="C171" s="75"/>
      <c r="D171" s="74"/>
      <c r="E171" s="74"/>
      <c r="F171" s="74"/>
      <c r="G171" s="74"/>
      <c r="H171" s="74"/>
    </row>
    <row r="172" spans="1:8">
      <c r="A172" s="74"/>
      <c r="B172" s="75"/>
      <c r="C172" s="75"/>
      <c r="D172" s="74"/>
      <c r="E172" s="74"/>
      <c r="F172" s="74"/>
      <c r="G172" s="74"/>
      <c r="H172" s="74"/>
    </row>
    <row r="173" spans="1:8">
      <c r="A173" s="74"/>
      <c r="B173" s="75"/>
      <c r="C173" s="75"/>
      <c r="D173" s="74"/>
      <c r="E173" s="74"/>
      <c r="F173" s="74"/>
      <c r="G173" s="74"/>
      <c r="H173" s="74"/>
    </row>
    <row r="174" spans="1:8">
      <c r="A174" s="74"/>
      <c r="B174" s="75"/>
      <c r="C174" s="75"/>
      <c r="D174" s="74"/>
      <c r="E174" s="74"/>
      <c r="F174" s="74"/>
      <c r="G174" s="74"/>
      <c r="H174" s="74"/>
    </row>
    <row r="175" spans="1:8">
      <c r="A175" s="74"/>
      <c r="B175" s="75"/>
      <c r="C175" s="75"/>
      <c r="D175" s="74"/>
      <c r="E175" s="74"/>
      <c r="F175" s="74"/>
      <c r="G175" s="74"/>
      <c r="H175" s="74"/>
    </row>
    <row r="176" spans="1:8">
      <c r="A176" s="74"/>
      <c r="B176" s="75"/>
      <c r="C176" s="75"/>
      <c r="D176" s="74"/>
      <c r="E176" s="74"/>
      <c r="F176" s="74"/>
      <c r="G176" s="74"/>
      <c r="H176" s="74"/>
    </row>
    <row r="177" spans="1:8">
      <c r="A177" s="74"/>
      <c r="B177" s="75"/>
      <c r="C177" s="75"/>
      <c r="D177" s="74"/>
      <c r="E177" s="74"/>
      <c r="F177" s="74"/>
      <c r="G177" s="74"/>
      <c r="H177" s="74"/>
    </row>
    <row r="178" spans="1:8">
      <c r="A178" s="74"/>
      <c r="B178" s="75"/>
      <c r="C178" s="75"/>
      <c r="D178" s="74"/>
      <c r="E178" s="74"/>
      <c r="F178" s="74"/>
      <c r="G178" s="74"/>
      <c r="H178" s="74"/>
    </row>
    <row r="179" spans="1:8">
      <c r="A179" s="74"/>
      <c r="B179" s="75"/>
      <c r="C179" s="75"/>
      <c r="D179" s="74"/>
      <c r="E179" s="74"/>
      <c r="F179" s="74"/>
      <c r="G179" s="74"/>
      <c r="H179" s="74"/>
    </row>
    <row r="180" spans="1:8">
      <c r="A180" s="74"/>
      <c r="B180" s="75"/>
      <c r="C180" s="75"/>
      <c r="D180" s="74"/>
      <c r="E180" s="74"/>
      <c r="F180" s="74"/>
      <c r="G180" s="74"/>
      <c r="H180" s="74"/>
    </row>
    <row r="181" spans="1:8">
      <c r="A181" s="74"/>
      <c r="B181" s="75"/>
      <c r="C181" s="75"/>
      <c r="D181" s="74"/>
      <c r="E181" s="74"/>
      <c r="F181" s="74"/>
      <c r="G181" s="74"/>
      <c r="H181" s="74"/>
    </row>
    <row r="182" spans="1:8">
      <c r="A182" s="74"/>
      <c r="B182" s="75"/>
      <c r="C182" s="75"/>
      <c r="D182" s="74"/>
      <c r="E182" s="74"/>
      <c r="F182" s="74"/>
      <c r="G182" s="74"/>
      <c r="H182" s="74"/>
    </row>
    <row r="183" spans="1:8">
      <c r="A183" s="74"/>
      <c r="B183" s="75"/>
      <c r="C183" s="75"/>
      <c r="D183" s="74"/>
      <c r="E183" s="74"/>
      <c r="F183" s="74"/>
      <c r="G183" s="74"/>
      <c r="H183" s="74"/>
    </row>
    <row r="184" spans="1:8">
      <c r="A184" s="74"/>
      <c r="B184" s="75"/>
      <c r="C184" s="75"/>
      <c r="D184" s="74"/>
      <c r="E184" s="74"/>
      <c r="F184" s="74"/>
      <c r="G184" s="74"/>
      <c r="H184" s="74"/>
    </row>
    <row r="185" spans="1:8">
      <c r="A185" s="74"/>
      <c r="B185" s="75"/>
      <c r="C185" s="75"/>
      <c r="D185" s="74"/>
      <c r="E185" s="74"/>
      <c r="F185" s="74"/>
      <c r="G185" s="74"/>
      <c r="H185" s="74"/>
    </row>
    <row r="186" spans="1:8">
      <c r="A186" s="74"/>
      <c r="B186" s="75"/>
      <c r="C186" s="75"/>
      <c r="D186" s="74"/>
      <c r="E186" s="74"/>
      <c r="F186" s="74"/>
      <c r="G186" s="74"/>
      <c r="H186" s="74"/>
    </row>
    <row r="187" spans="1:8">
      <c r="A187" s="74"/>
      <c r="B187" s="75"/>
      <c r="C187" s="75"/>
      <c r="D187" s="74"/>
      <c r="E187" s="74"/>
      <c r="F187" s="74"/>
      <c r="G187" s="74"/>
      <c r="H187" s="74"/>
    </row>
    <row r="188" spans="1:8">
      <c r="A188" s="74"/>
      <c r="B188" s="75"/>
      <c r="C188" s="75"/>
      <c r="D188" s="74"/>
      <c r="E188" s="74"/>
      <c r="F188" s="74"/>
      <c r="G188" s="74"/>
      <c r="H188" s="74"/>
    </row>
    <row r="189" spans="1:8">
      <c r="A189" s="74"/>
      <c r="B189" s="75"/>
      <c r="C189" s="75"/>
      <c r="D189" s="74"/>
      <c r="E189" s="74"/>
      <c r="F189" s="74"/>
      <c r="G189" s="74"/>
      <c r="H189" s="74"/>
    </row>
    <row r="190" spans="1:8">
      <c r="A190" s="74"/>
      <c r="B190" s="75"/>
      <c r="C190" s="75"/>
      <c r="D190" s="74"/>
      <c r="E190" s="74"/>
      <c r="F190" s="74"/>
      <c r="G190" s="74"/>
      <c r="H190" s="74"/>
    </row>
    <row r="191" spans="1:8">
      <c r="A191" s="74"/>
      <c r="B191" s="75"/>
      <c r="C191" s="75"/>
      <c r="D191" s="74"/>
      <c r="E191" s="74"/>
      <c r="F191" s="74"/>
      <c r="G191" s="74"/>
      <c r="H191" s="74"/>
    </row>
    <row r="192" spans="1:8">
      <c r="A192" s="74"/>
      <c r="B192" s="75"/>
      <c r="C192" s="75"/>
      <c r="D192" s="74"/>
      <c r="E192" s="74"/>
      <c r="F192" s="74"/>
      <c r="G192" s="74"/>
      <c r="H192" s="74"/>
    </row>
    <row r="193" spans="1:8">
      <c r="A193" s="74"/>
      <c r="B193" s="75"/>
      <c r="C193" s="75"/>
      <c r="D193" s="74"/>
      <c r="E193" s="74"/>
      <c r="F193" s="74"/>
      <c r="G193" s="74"/>
      <c r="H193" s="74"/>
    </row>
    <row r="194" spans="1:8">
      <c r="A194" s="74"/>
      <c r="B194" s="75"/>
      <c r="C194" s="75"/>
      <c r="D194" s="74"/>
      <c r="E194" s="74"/>
      <c r="F194" s="74"/>
      <c r="G194" s="74"/>
      <c r="H194" s="74"/>
    </row>
    <row r="195" spans="1:8">
      <c r="A195" s="74"/>
      <c r="B195" s="75"/>
      <c r="C195" s="75"/>
      <c r="D195" s="74"/>
      <c r="E195" s="74"/>
      <c r="F195" s="74"/>
      <c r="G195" s="74"/>
      <c r="H195" s="74"/>
    </row>
    <row r="196" spans="1:8">
      <c r="A196" s="74"/>
      <c r="B196" s="75"/>
      <c r="C196" s="75"/>
      <c r="D196" s="74"/>
      <c r="E196" s="74"/>
      <c r="F196" s="74"/>
      <c r="G196" s="74"/>
      <c r="H196" s="74"/>
    </row>
    <row r="197" spans="1:8">
      <c r="A197" s="74"/>
      <c r="B197" s="75"/>
      <c r="C197" s="75"/>
      <c r="D197" s="74"/>
      <c r="E197" s="74"/>
      <c r="F197" s="74"/>
      <c r="G197" s="74"/>
      <c r="H197" s="74"/>
    </row>
    <row r="198" spans="1:8">
      <c r="A198" s="74"/>
      <c r="B198" s="75"/>
      <c r="C198" s="75"/>
      <c r="D198" s="74"/>
      <c r="E198" s="74"/>
      <c r="F198" s="74"/>
      <c r="G198" s="74"/>
      <c r="H198" s="74"/>
    </row>
    <row r="199" spans="1:8">
      <c r="A199" s="74"/>
      <c r="B199" s="75"/>
      <c r="C199" s="75"/>
      <c r="D199" s="74"/>
      <c r="E199" s="74"/>
      <c r="F199" s="74"/>
      <c r="G199" s="74"/>
      <c r="H199" s="74"/>
    </row>
    <row r="200" spans="1:8">
      <c r="A200" s="74"/>
      <c r="B200" s="75"/>
      <c r="C200" s="75"/>
      <c r="D200" s="74"/>
      <c r="E200" s="74"/>
      <c r="F200" s="74"/>
      <c r="G200" s="74"/>
      <c r="H200" s="74"/>
    </row>
    <row r="201" spans="1:8">
      <c r="A201" s="74"/>
      <c r="B201" s="75"/>
      <c r="C201" s="75"/>
      <c r="D201" s="74"/>
      <c r="E201" s="74"/>
      <c r="F201" s="74"/>
      <c r="G201" s="74"/>
      <c r="H201" s="74"/>
    </row>
    <row r="202" spans="1:8">
      <c r="A202" s="74"/>
      <c r="B202" s="75"/>
      <c r="C202" s="75"/>
      <c r="D202" s="74"/>
      <c r="E202" s="74"/>
      <c r="F202" s="74"/>
      <c r="G202" s="74"/>
      <c r="H202" s="74"/>
    </row>
    <row r="203" spans="1:8">
      <c r="A203" s="74"/>
      <c r="B203" s="75"/>
      <c r="C203" s="75"/>
      <c r="D203" s="74"/>
      <c r="E203" s="74"/>
      <c r="F203" s="74"/>
      <c r="G203" s="74"/>
      <c r="H203" s="74"/>
    </row>
    <row r="204" spans="1:8">
      <c r="A204" s="74"/>
      <c r="B204" s="75"/>
      <c r="C204" s="75"/>
      <c r="D204" s="74"/>
      <c r="E204" s="74"/>
      <c r="F204" s="74"/>
      <c r="G204" s="74"/>
      <c r="H204" s="74"/>
    </row>
    <row r="205" spans="1:8">
      <c r="A205" s="74"/>
      <c r="B205" s="75"/>
      <c r="C205" s="75"/>
      <c r="D205" s="74"/>
      <c r="E205" s="74"/>
      <c r="F205" s="74"/>
      <c r="G205" s="74"/>
      <c r="H205" s="74"/>
    </row>
    <row r="206" spans="1:8">
      <c r="A206" s="74"/>
      <c r="B206" s="75"/>
      <c r="C206" s="75"/>
      <c r="D206" s="74"/>
      <c r="E206" s="74"/>
      <c r="F206" s="74"/>
      <c r="G206" s="74"/>
      <c r="H206" s="74"/>
    </row>
    <row r="207" spans="1:8">
      <c r="A207" s="74"/>
      <c r="B207" s="75"/>
      <c r="C207" s="75"/>
      <c r="D207" s="74"/>
      <c r="E207" s="74"/>
      <c r="F207" s="74"/>
      <c r="G207" s="74"/>
      <c r="H207" s="74"/>
    </row>
    <row r="208" spans="1:8">
      <c r="A208" s="74"/>
      <c r="B208" s="75"/>
      <c r="C208" s="75"/>
      <c r="D208" s="74"/>
      <c r="E208" s="74"/>
      <c r="F208" s="74"/>
      <c r="G208" s="74"/>
      <c r="H208" s="74"/>
    </row>
    <row r="209" spans="1:8">
      <c r="A209" s="74"/>
      <c r="B209" s="75"/>
      <c r="C209" s="75"/>
      <c r="D209" s="74"/>
      <c r="E209" s="74"/>
      <c r="F209" s="74"/>
      <c r="G209" s="74"/>
      <c r="H209" s="74"/>
    </row>
    <row r="210" spans="1:8">
      <c r="A210" s="74"/>
      <c r="B210" s="75"/>
      <c r="C210" s="75"/>
      <c r="D210" s="74"/>
      <c r="E210" s="74"/>
      <c r="F210" s="74"/>
      <c r="G210" s="74"/>
      <c r="H210" s="74"/>
    </row>
    <row r="211" spans="1:8">
      <c r="A211" s="74"/>
      <c r="B211" s="75"/>
      <c r="C211" s="75"/>
      <c r="D211" s="74"/>
      <c r="E211" s="74"/>
      <c r="F211" s="74"/>
      <c r="G211" s="74"/>
      <c r="H211" s="74"/>
    </row>
    <row r="212" spans="1:8">
      <c r="A212" s="74"/>
      <c r="B212" s="75"/>
      <c r="C212" s="75"/>
      <c r="D212" s="74"/>
      <c r="E212" s="74"/>
      <c r="F212" s="74"/>
      <c r="G212" s="74"/>
      <c r="H212" s="74"/>
    </row>
    <row r="213" spans="1:8">
      <c r="A213" s="74"/>
      <c r="B213" s="75"/>
      <c r="C213" s="75"/>
      <c r="D213" s="74"/>
      <c r="E213" s="74"/>
      <c r="F213" s="74"/>
      <c r="G213" s="74"/>
      <c r="H213" s="74"/>
    </row>
    <row r="214" spans="1:8">
      <c r="A214" s="74"/>
      <c r="B214" s="75"/>
      <c r="C214" s="75"/>
      <c r="D214" s="74"/>
      <c r="E214" s="74"/>
      <c r="F214" s="74"/>
      <c r="G214" s="74"/>
      <c r="H214" s="74"/>
    </row>
    <row r="215" spans="1:8">
      <c r="A215" s="74"/>
      <c r="B215" s="75"/>
      <c r="C215" s="75"/>
      <c r="D215" s="74"/>
      <c r="E215" s="74"/>
      <c r="F215" s="74"/>
      <c r="G215" s="74"/>
      <c r="H215" s="74"/>
    </row>
    <row r="216" spans="1:8">
      <c r="A216" s="74"/>
      <c r="B216" s="75"/>
      <c r="C216" s="75"/>
      <c r="D216" s="74"/>
      <c r="E216" s="74"/>
      <c r="F216" s="74"/>
      <c r="G216" s="74"/>
      <c r="H216" s="74"/>
    </row>
    <row r="217" spans="1:8">
      <c r="A217" s="74"/>
      <c r="B217" s="75"/>
      <c r="C217" s="75"/>
      <c r="D217" s="74"/>
      <c r="E217" s="74"/>
      <c r="F217" s="74"/>
      <c r="G217" s="74"/>
      <c r="H217" s="74"/>
    </row>
    <row r="218" spans="1:8">
      <c r="A218" s="74"/>
      <c r="B218" s="75"/>
      <c r="C218" s="75"/>
      <c r="D218" s="74"/>
      <c r="E218" s="74"/>
      <c r="F218" s="74"/>
      <c r="G218" s="74"/>
      <c r="H218" s="74"/>
    </row>
    <row r="219" spans="1:8">
      <c r="A219" s="74"/>
      <c r="B219" s="75"/>
      <c r="C219" s="75"/>
      <c r="D219" s="74"/>
      <c r="E219" s="74"/>
      <c r="F219" s="74"/>
      <c r="G219" s="74"/>
      <c r="H219" s="74"/>
    </row>
    <row r="220" spans="1:8">
      <c r="A220" s="74"/>
      <c r="B220" s="75"/>
      <c r="C220" s="75"/>
      <c r="D220" s="74"/>
      <c r="E220" s="74"/>
      <c r="F220" s="74"/>
      <c r="G220" s="74"/>
      <c r="H220" s="74"/>
    </row>
    <row r="221" spans="1:8">
      <c r="A221" s="74"/>
      <c r="B221" s="75"/>
      <c r="C221" s="75"/>
      <c r="D221" s="74"/>
      <c r="E221" s="74"/>
      <c r="F221" s="74"/>
      <c r="G221" s="74"/>
      <c r="H221" s="74"/>
    </row>
    <row r="222" spans="1:8">
      <c r="A222" s="74"/>
      <c r="B222" s="75"/>
      <c r="C222" s="75"/>
      <c r="D222" s="74"/>
      <c r="E222" s="74"/>
      <c r="F222" s="74"/>
      <c r="G222" s="74"/>
      <c r="H222" s="74"/>
    </row>
    <row r="223" spans="1:8">
      <c r="A223" s="74"/>
      <c r="B223" s="75"/>
      <c r="C223" s="75"/>
      <c r="D223" s="74"/>
      <c r="E223" s="74"/>
      <c r="F223" s="74"/>
      <c r="G223" s="74"/>
      <c r="H223" s="74"/>
    </row>
    <row r="224" spans="1:8">
      <c r="A224" s="74"/>
      <c r="B224" s="75"/>
      <c r="C224" s="75"/>
      <c r="D224" s="74"/>
      <c r="E224" s="74"/>
      <c r="F224" s="74"/>
      <c r="G224" s="74"/>
      <c r="H224" s="74"/>
    </row>
    <row r="225" spans="1:8">
      <c r="A225" s="74"/>
      <c r="B225" s="75"/>
      <c r="C225" s="75"/>
      <c r="D225" s="74"/>
      <c r="E225" s="74"/>
      <c r="F225" s="74"/>
      <c r="G225" s="74"/>
      <c r="H225" s="74"/>
    </row>
    <row r="226" spans="1:8">
      <c r="A226" s="74"/>
      <c r="B226" s="75"/>
      <c r="C226" s="75"/>
      <c r="D226" s="74"/>
      <c r="E226" s="74"/>
      <c r="F226" s="74"/>
      <c r="G226" s="74"/>
      <c r="H226" s="74"/>
    </row>
    <row r="227" spans="1:8">
      <c r="A227" s="74"/>
      <c r="B227" s="75"/>
      <c r="C227" s="75"/>
      <c r="D227" s="74"/>
      <c r="E227" s="74"/>
      <c r="F227" s="74"/>
      <c r="G227" s="74"/>
      <c r="H227" s="74"/>
    </row>
    <row r="228" spans="1:8">
      <c r="A228" s="74"/>
      <c r="B228" s="75"/>
      <c r="C228" s="75"/>
      <c r="D228" s="74"/>
      <c r="E228" s="74"/>
      <c r="F228" s="74"/>
      <c r="G228" s="74"/>
      <c r="H228" s="74"/>
    </row>
    <row r="229" spans="1:8">
      <c r="A229" s="74"/>
      <c r="B229" s="75"/>
      <c r="C229" s="75"/>
      <c r="D229" s="74"/>
      <c r="E229" s="74"/>
      <c r="F229" s="74"/>
      <c r="G229" s="74"/>
      <c r="H229" s="74"/>
    </row>
    <row r="230" spans="1:8">
      <c r="A230" s="74"/>
      <c r="B230" s="75"/>
      <c r="C230" s="75"/>
      <c r="D230" s="74"/>
      <c r="E230" s="74"/>
      <c r="F230" s="74"/>
      <c r="G230" s="74"/>
      <c r="H230" s="74"/>
    </row>
    <row r="231" spans="1:8">
      <c r="A231" s="74"/>
      <c r="B231" s="75"/>
      <c r="C231" s="75"/>
      <c r="D231" s="74"/>
      <c r="E231" s="74"/>
      <c r="F231" s="74"/>
      <c r="G231" s="74"/>
      <c r="H231" s="74"/>
    </row>
    <row r="232" spans="1:8">
      <c r="A232" s="74"/>
      <c r="B232" s="75"/>
      <c r="C232" s="75"/>
      <c r="D232" s="74"/>
      <c r="E232" s="74"/>
      <c r="F232" s="74"/>
      <c r="G232" s="74"/>
      <c r="H232" s="74"/>
    </row>
    <row r="233" spans="1:8">
      <c r="A233" s="74"/>
      <c r="B233" s="75"/>
      <c r="C233" s="75"/>
      <c r="D233" s="74"/>
      <c r="E233" s="74"/>
      <c r="F233" s="74"/>
      <c r="G233" s="74"/>
      <c r="H233" s="74"/>
    </row>
    <row r="234" spans="1:8">
      <c r="A234" s="74"/>
      <c r="B234" s="75"/>
      <c r="C234" s="75"/>
      <c r="D234" s="74"/>
      <c r="E234" s="74"/>
      <c r="F234" s="74"/>
      <c r="G234" s="74"/>
      <c r="H234" s="74"/>
    </row>
    <row r="235" spans="1:8">
      <c r="A235" s="74"/>
      <c r="B235" s="75"/>
      <c r="C235" s="75"/>
      <c r="D235" s="74"/>
      <c r="E235" s="74"/>
      <c r="F235" s="74"/>
      <c r="G235" s="74"/>
      <c r="H235" s="74"/>
    </row>
    <row r="236" spans="1:8">
      <c r="A236" s="74"/>
      <c r="B236" s="75"/>
      <c r="C236" s="75"/>
      <c r="D236" s="74"/>
      <c r="E236" s="74"/>
      <c r="F236" s="74"/>
      <c r="G236" s="74"/>
      <c r="H236" s="74"/>
    </row>
    <row r="237" spans="1:8">
      <c r="A237" s="74"/>
      <c r="B237" s="75"/>
      <c r="C237" s="75"/>
      <c r="D237" s="74"/>
      <c r="E237" s="74"/>
      <c r="F237" s="74"/>
      <c r="G237" s="74"/>
      <c r="H237" s="74"/>
    </row>
    <row r="238" spans="1:8">
      <c r="A238" s="74"/>
      <c r="B238" s="75"/>
      <c r="C238" s="75"/>
      <c r="D238" s="74"/>
      <c r="E238" s="74"/>
      <c r="F238" s="74"/>
      <c r="G238" s="74"/>
      <c r="H238" s="74"/>
    </row>
    <row r="239" spans="1:8">
      <c r="A239" s="74"/>
      <c r="B239" s="75"/>
      <c r="C239" s="75"/>
      <c r="D239" s="74"/>
      <c r="E239" s="74"/>
      <c r="F239" s="74"/>
      <c r="G239" s="74"/>
      <c r="H239" s="74"/>
    </row>
    <row r="240" spans="1:8">
      <c r="A240" s="74"/>
      <c r="B240" s="75"/>
      <c r="C240" s="75"/>
      <c r="D240" s="74"/>
      <c r="E240" s="74"/>
      <c r="F240" s="74"/>
      <c r="G240" s="74"/>
      <c r="H240" s="74"/>
    </row>
    <row r="241" spans="1:8">
      <c r="A241" s="74"/>
      <c r="B241" s="75"/>
      <c r="C241" s="75"/>
      <c r="D241" s="74"/>
      <c r="E241" s="74"/>
      <c r="F241" s="74"/>
      <c r="G241" s="74"/>
      <c r="H241" s="74"/>
    </row>
    <row r="242" spans="1:8">
      <c r="A242" s="74"/>
      <c r="B242" s="75"/>
      <c r="C242" s="75"/>
      <c r="D242" s="74"/>
      <c r="E242" s="74"/>
      <c r="F242" s="74"/>
      <c r="G242" s="74"/>
      <c r="H242" s="74"/>
    </row>
    <row r="243" spans="1:8">
      <c r="A243" s="74"/>
      <c r="B243" s="75"/>
      <c r="C243" s="75"/>
      <c r="D243" s="74"/>
      <c r="E243" s="74"/>
      <c r="F243" s="74"/>
      <c r="G243" s="74"/>
      <c r="H243" s="74"/>
    </row>
    <row r="244" spans="1:8">
      <c r="A244" s="74"/>
      <c r="B244" s="75"/>
      <c r="C244" s="75"/>
      <c r="D244" s="74"/>
      <c r="E244" s="74"/>
      <c r="F244" s="74"/>
      <c r="G244" s="74"/>
      <c r="H244" s="74"/>
    </row>
    <row r="245" spans="1:8">
      <c r="A245" s="74"/>
      <c r="B245" s="75"/>
      <c r="C245" s="75"/>
      <c r="D245" s="74"/>
      <c r="E245" s="74"/>
      <c r="F245" s="74"/>
      <c r="G245" s="74"/>
      <c r="H245" s="74"/>
    </row>
    <row r="246" spans="1:8">
      <c r="A246" s="74"/>
      <c r="B246" s="75"/>
      <c r="C246" s="75"/>
      <c r="D246" s="74"/>
      <c r="E246" s="74"/>
      <c r="F246" s="74"/>
      <c r="G246" s="74"/>
      <c r="H246" s="74"/>
    </row>
    <row r="247" spans="1:8">
      <c r="A247" s="74"/>
      <c r="B247" s="75"/>
      <c r="C247" s="75"/>
      <c r="D247" s="74"/>
      <c r="E247" s="74"/>
      <c r="F247" s="74"/>
      <c r="G247" s="74"/>
      <c r="H247" s="74"/>
    </row>
    <row r="248" spans="1:8">
      <c r="A248" s="74"/>
      <c r="B248" s="75"/>
      <c r="C248" s="75"/>
      <c r="D248" s="74"/>
      <c r="E248" s="74"/>
      <c r="F248" s="74"/>
      <c r="G248" s="74"/>
      <c r="H248" s="74"/>
    </row>
    <row r="249" spans="1:8">
      <c r="A249" s="74"/>
      <c r="B249" s="75"/>
      <c r="C249" s="75"/>
      <c r="D249" s="74"/>
      <c r="E249" s="74"/>
      <c r="F249" s="74"/>
      <c r="G249" s="74"/>
      <c r="H249" s="74"/>
    </row>
    <row r="250" spans="1:8">
      <c r="A250" s="74"/>
      <c r="B250" s="75"/>
      <c r="C250" s="75"/>
      <c r="D250" s="74"/>
      <c r="E250" s="74"/>
      <c r="F250" s="74"/>
      <c r="G250" s="74"/>
      <c r="H250" s="74"/>
    </row>
    <row r="251" spans="1:8">
      <c r="A251" s="74"/>
      <c r="B251" s="75"/>
      <c r="C251" s="75"/>
      <c r="D251" s="74"/>
      <c r="E251" s="74"/>
      <c r="F251" s="74"/>
      <c r="G251" s="74"/>
      <c r="H251" s="74"/>
    </row>
    <row r="252" spans="1:8">
      <c r="A252" s="74"/>
      <c r="B252" s="75"/>
      <c r="C252" s="75"/>
      <c r="D252" s="74"/>
      <c r="E252" s="74"/>
      <c r="F252" s="74"/>
      <c r="G252" s="74"/>
      <c r="H252" s="74"/>
    </row>
    <row r="253" spans="1:8">
      <c r="A253" s="74"/>
      <c r="B253" s="75"/>
      <c r="C253" s="75"/>
      <c r="D253" s="74"/>
      <c r="E253" s="74"/>
      <c r="F253" s="74"/>
      <c r="G253" s="74"/>
      <c r="H253" s="74"/>
    </row>
    <row r="254" spans="1:8">
      <c r="A254" s="74"/>
      <c r="B254" s="75"/>
      <c r="C254" s="75"/>
      <c r="D254" s="74"/>
      <c r="E254" s="74"/>
      <c r="F254" s="74"/>
      <c r="G254" s="74"/>
      <c r="H254" s="74"/>
    </row>
    <row r="255" spans="1:8">
      <c r="A255" s="74"/>
      <c r="B255" s="75"/>
      <c r="C255" s="75"/>
      <c r="D255" s="74"/>
      <c r="E255" s="74"/>
      <c r="F255" s="74"/>
      <c r="G255" s="74"/>
      <c r="H255" s="74"/>
    </row>
    <row r="256" spans="1:8">
      <c r="A256" s="74"/>
      <c r="B256" s="75"/>
      <c r="C256" s="75"/>
      <c r="D256" s="74"/>
      <c r="E256" s="74"/>
      <c r="F256" s="74"/>
      <c r="G256" s="74"/>
      <c r="H256" s="74"/>
    </row>
    <row r="257" spans="1:8">
      <c r="A257" s="74"/>
      <c r="B257" s="75"/>
      <c r="C257" s="75"/>
      <c r="D257" s="74"/>
      <c r="E257" s="74"/>
      <c r="F257" s="74"/>
      <c r="G257" s="74"/>
      <c r="H257" s="74"/>
    </row>
    <row r="258" spans="1:8">
      <c r="A258" s="74"/>
      <c r="B258" s="75"/>
      <c r="C258" s="75"/>
      <c r="D258" s="74"/>
      <c r="E258" s="74"/>
      <c r="F258" s="74"/>
      <c r="G258" s="74"/>
      <c r="H258" s="74"/>
    </row>
    <row r="259" spans="1:8">
      <c r="A259" s="74"/>
      <c r="B259" s="75"/>
      <c r="C259" s="75"/>
      <c r="D259" s="74"/>
      <c r="E259" s="74"/>
      <c r="F259" s="74"/>
      <c r="G259" s="74"/>
      <c r="H259" s="74"/>
    </row>
    <row r="260" spans="1:8">
      <c r="A260" s="74"/>
      <c r="B260" s="75"/>
      <c r="C260" s="75"/>
      <c r="D260" s="74"/>
      <c r="E260" s="74"/>
      <c r="F260" s="74"/>
      <c r="G260" s="74"/>
      <c r="H260" s="74"/>
    </row>
    <row r="261" spans="1:8">
      <c r="A261" s="74"/>
      <c r="B261" s="75"/>
      <c r="C261" s="75"/>
      <c r="D261" s="74"/>
      <c r="E261" s="74"/>
      <c r="F261" s="74"/>
      <c r="G261" s="74"/>
      <c r="H261" s="74"/>
    </row>
    <row r="262" spans="1:8">
      <c r="A262" s="74"/>
      <c r="B262" s="75"/>
      <c r="C262" s="75"/>
      <c r="D262" s="74"/>
      <c r="E262" s="74"/>
      <c r="F262" s="74"/>
      <c r="G262" s="74"/>
      <c r="H262" s="74"/>
    </row>
    <row r="263" spans="1:8">
      <c r="A263" s="74"/>
      <c r="B263" s="75"/>
      <c r="C263" s="75"/>
      <c r="D263" s="74"/>
      <c r="E263" s="74"/>
      <c r="F263" s="74"/>
      <c r="G263" s="74"/>
      <c r="H263" s="74"/>
    </row>
    <row r="264" spans="1:8">
      <c r="A264" s="74"/>
      <c r="B264" s="75"/>
      <c r="C264" s="75"/>
      <c r="D264" s="74"/>
      <c r="E264" s="74"/>
      <c r="F264" s="74"/>
      <c r="G264" s="74"/>
      <c r="H264" s="74"/>
    </row>
    <row r="265" spans="1:8">
      <c r="A265" s="74"/>
      <c r="B265" s="75"/>
      <c r="C265" s="75"/>
      <c r="D265" s="74"/>
      <c r="E265" s="74"/>
      <c r="F265" s="74"/>
      <c r="G265" s="74"/>
      <c r="H265" s="74"/>
    </row>
    <row r="266" spans="1:8">
      <c r="A266" s="74"/>
      <c r="B266" s="75"/>
      <c r="C266" s="75"/>
      <c r="D266" s="74"/>
      <c r="E266" s="74"/>
      <c r="F266" s="74"/>
      <c r="G266" s="74"/>
      <c r="H266" s="74"/>
    </row>
    <row r="267" spans="1:8">
      <c r="A267" s="74"/>
      <c r="B267" s="75"/>
      <c r="C267" s="75"/>
      <c r="D267" s="74"/>
      <c r="E267" s="74"/>
      <c r="F267" s="74"/>
      <c r="G267" s="74"/>
      <c r="H267" s="74"/>
    </row>
    <row r="268" spans="1:8">
      <c r="A268" s="74"/>
      <c r="B268" s="75"/>
      <c r="C268" s="75"/>
      <c r="D268" s="74"/>
      <c r="E268" s="74"/>
      <c r="F268" s="74"/>
      <c r="G268" s="74"/>
      <c r="H268" s="74"/>
    </row>
    <row r="269" spans="1:8">
      <c r="A269" s="74"/>
      <c r="B269" s="75"/>
      <c r="C269" s="75"/>
      <c r="D269" s="74"/>
      <c r="E269" s="74"/>
      <c r="F269" s="74"/>
      <c r="G269" s="74"/>
      <c r="H269" s="74"/>
    </row>
    <row r="270" spans="1:8">
      <c r="A270" s="74"/>
      <c r="B270" s="75"/>
      <c r="C270" s="75"/>
      <c r="D270" s="74"/>
      <c r="E270" s="74"/>
      <c r="F270" s="74"/>
      <c r="G270" s="74"/>
      <c r="H270" s="74"/>
    </row>
    <row r="271" spans="1:8">
      <c r="A271" s="74"/>
      <c r="B271" s="75"/>
      <c r="C271" s="75"/>
      <c r="D271" s="74"/>
      <c r="E271" s="74"/>
      <c r="F271" s="74"/>
      <c r="G271" s="74"/>
      <c r="H271" s="74"/>
    </row>
    <row r="272" spans="1:8">
      <c r="A272" s="74"/>
      <c r="B272" s="75"/>
      <c r="C272" s="75"/>
      <c r="D272" s="74"/>
      <c r="E272" s="74"/>
      <c r="F272" s="74"/>
      <c r="G272" s="74"/>
      <c r="H272" s="74"/>
    </row>
    <row r="273" spans="1:8">
      <c r="A273" s="74"/>
      <c r="B273" s="75"/>
      <c r="C273" s="75"/>
      <c r="D273" s="74"/>
      <c r="E273" s="74"/>
      <c r="F273" s="74"/>
      <c r="G273" s="74"/>
      <c r="H273" s="74"/>
    </row>
    <row r="274" spans="1:8">
      <c r="A274" s="74"/>
      <c r="B274" s="75"/>
      <c r="C274" s="75"/>
      <c r="D274" s="74"/>
      <c r="E274" s="74"/>
      <c r="F274" s="74"/>
      <c r="G274" s="74"/>
      <c r="H274" s="74"/>
    </row>
    <row r="275" spans="1:8">
      <c r="A275" s="74"/>
      <c r="B275" s="75"/>
      <c r="C275" s="75"/>
      <c r="D275" s="74"/>
      <c r="E275" s="74"/>
      <c r="F275" s="74"/>
      <c r="G275" s="74"/>
      <c r="H275" s="74"/>
    </row>
    <row r="276" spans="1:8">
      <c r="A276" s="74"/>
      <c r="B276" s="75"/>
      <c r="C276" s="75"/>
      <c r="D276" s="74"/>
      <c r="E276" s="74"/>
      <c r="F276" s="74"/>
      <c r="G276" s="74"/>
      <c r="H276" s="74"/>
    </row>
    <row r="277" spans="1:8">
      <c r="A277" s="74"/>
      <c r="B277" s="75"/>
      <c r="C277" s="75"/>
      <c r="D277" s="74"/>
      <c r="E277" s="74"/>
      <c r="F277" s="74"/>
      <c r="G277" s="74"/>
      <c r="H277" s="74"/>
    </row>
    <row r="278" spans="1:8">
      <c r="A278" s="74"/>
      <c r="B278" s="75"/>
      <c r="C278" s="75"/>
      <c r="D278" s="74"/>
      <c r="E278" s="74"/>
      <c r="F278" s="74"/>
      <c r="G278" s="74"/>
      <c r="H278" s="74"/>
    </row>
    <row r="279" spans="1:8">
      <c r="A279" s="74"/>
      <c r="B279" s="75"/>
      <c r="C279" s="75"/>
      <c r="D279" s="74"/>
      <c r="E279" s="74"/>
      <c r="F279" s="74"/>
      <c r="G279" s="74"/>
      <c r="H279" s="74"/>
    </row>
    <row r="280" spans="1:8">
      <c r="A280" s="74"/>
      <c r="B280" s="75"/>
      <c r="C280" s="75"/>
      <c r="D280" s="74"/>
      <c r="E280" s="74"/>
      <c r="F280" s="74"/>
      <c r="G280" s="74"/>
      <c r="H280" s="74"/>
    </row>
    <row r="281" spans="1:8">
      <c r="A281" s="74"/>
      <c r="B281" s="75"/>
      <c r="C281" s="75"/>
      <c r="D281" s="74"/>
      <c r="E281" s="74"/>
      <c r="F281" s="74"/>
      <c r="G281" s="74"/>
      <c r="H281" s="74"/>
    </row>
    <row r="282" spans="1:8">
      <c r="A282" s="74"/>
      <c r="B282" s="75"/>
      <c r="C282" s="75"/>
      <c r="D282" s="74"/>
      <c r="E282" s="74"/>
      <c r="F282" s="74"/>
      <c r="G282" s="74"/>
      <c r="H282" s="74"/>
    </row>
    <row r="283" spans="1:8">
      <c r="A283" s="74"/>
      <c r="B283" s="75"/>
      <c r="C283" s="75"/>
      <c r="D283" s="74"/>
      <c r="E283" s="74"/>
      <c r="F283" s="74"/>
      <c r="G283" s="74"/>
      <c r="H283" s="74"/>
    </row>
    <row r="284" spans="1:8">
      <c r="A284" s="74"/>
      <c r="B284" s="75"/>
      <c r="C284" s="75"/>
      <c r="D284" s="74"/>
      <c r="E284" s="74"/>
      <c r="F284" s="74"/>
      <c r="G284" s="74"/>
      <c r="H284" s="74"/>
    </row>
    <row r="285" spans="1:8">
      <c r="A285" s="74"/>
      <c r="B285" s="75"/>
      <c r="C285" s="75"/>
      <c r="D285" s="74"/>
      <c r="E285" s="74"/>
      <c r="F285" s="74"/>
      <c r="G285" s="74"/>
      <c r="H285" s="74"/>
    </row>
    <row r="286" spans="1:8">
      <c r="A286" s="74"/>
      <c r="B286" s="75"/>
      <c r="C286" s="75"/>
      <c r="D286" s="74"/>
      <c r="E286" s="74"/>
      <c r="F286" s="74"/>
      <c r="G286" s="74"/>
      <c r="H286" s="74"/>
    </row>
    <row r="287" spans="1:8">
      <c r="A287" s="74"/>
      <c r="B287" s="75"/>
      <c r="C287" s="75"/>
      <c r="D287" s="74"/>
      <c r="E287" s="74"/>
      <c r="F287" s="74"/>
      <c r="G287" s="74"/>
      <c r="H287" s="74"/>
    </row>
    <row r="288" spans="1:8">
      <c r="A288" s="74"/>
      <c r="B288" s="75"/>
      <c r="C288" s="75"/>
      <c r="D288" s="74"/>
      <c r="E288" s="74"/>
      <c r="F288" s="74"/>
      <c r="G288" s="74"/>
      <c r="H288" s="74"/>
    </row>
    <row r="289" spans="1:8">
      <c r="A289" s="74"/>
      <c r="B289" s="75"/>
      <c r="C289" s="75"/>
      <c r="D289" s="74"/>
      <c r="E289" s="74"/>
      <c r="F289" s="74"/>
      <c r="G289" s="74"/>
      <c r="H289" s="74"/>
    </row>
    <row r="290" spans="1:8">
      <c r="A290" s="74"/>
      <c r="B290" s="75"/>
      <c r="C290" s="75"/>
      <c r="D290" s="74"/>
      <c r="E290" s="74"/>
      <c r="F290" s="74"/>
      <c r="G290" s="74"/>
      <c r="H290" s="74"/>
    </row>
    <row r="291" spans="1:8">
      <c r="A291" s="74"/>
      <c r="B291" s="75"/>
      <c r="C291" s="75"/>
      <c r="D291" s="74"/>
      <c r="E291" s="74"/>
      <c r="F291" s="74"/>
      <c r="G291" s="74"/>
      <c r="H291" s="74"/>
    </row>
    <row r="292" spans="1:8">
      <c r="A292" s="74"/>
      <c r="B292" s="75"/>
      <c r="C292" s="75"/>
      <c r="D292" s="74"/>
      <c r="E292" s="74"/>
      <c r="F292" s="74"/>
      <c r="G292" s="74"/>
      <c r="H292" s="74"/>
    </row>
    <row r="293" spans="1:8">
      <c r="A293" s="74"/>
      <c r="B293" s="75"/>
      <c r="C293" s="75"/>
      <c r="D293" s="74"/>
      <c r="E293" s="74"/>
      <c r="F293" s="74"/>
      <c r="G293" s="74"/>
      <c r="H293" s="74"/>
    </row>
    <row r="294" spans="1:8">
      <c r="A294" s="74"/>
      <c r="B294" s="75"/>
      <c r="C294" s="75"/>
      <c r="D294" s="74"/>
      <c r="E294" s="74"/>
      <c r="F294" s="74"/>
      <c r="G294" s="74"/>
      <c r="H294" s="74"/>
    </row>
    <row r="295" spans="1:8">
      <c r="A295" s="74"/>
      <c r="B295" s="75"/>
      <c r="C295" s="75"/>
      <c r="D295" s="74"/>
      <c r="E295" s="74"/>
      <c r="F295" s="74"/>
      <c r="G295" s="74"/>
      <c r="H295" s="74"/>
    </row>
    <row r="296" spans="1:8">
      <c r="A296" s="74"/>
      <c r="B296" s="75"/>
      <c r="C296" s="75"/>
      <c r="D296" s="74"/>
      <c r="E296" s="74"/>
      <c r="F296" s="74"/>
      <c r="G296" s="74"/>
      <c r="H296" s="74"/>
    </row>
    <row r="297" spans="1:8">
      <c r="A297" s="74"/>
      <c r="B297" s="75"/>
      <c r="C297" s="75"/>
      <c r="D297" s="74"/>
      <c r="E297" s="74"/>
      <c r="F297" s="74"/>
      <c r="G297" s="74"/>
      <c r="H297" s="74"/>
    </row>
    <row r="298" spans="1:8">
      <c r="A298" s="74"/>
      <c r="B298" s="75"/>
      <c r="C298" s="75"/>
      <c r="D298" s="74"/>
      <c r="E298" s="74"/>
      <c r="F298" s="74"/>
      <c r="G298" s="74"/>
      <c r="H298" s="74"/>
    </row>
    <row r="299" spans="1:8">
      <c r="A299" s="74"/>
      <c r="B299" s="75"/>
      <c r="C299" s="75"/>
      <c r="D299" s="74"/>
      <c r="E299" s="74"/>
      <c r="F299" s="74"/>
      <c r="G299" s="74"/>
      <c r="H299" s="74"/>
    </row>
    <row r="300" spans="1:8">
      <c r="A300" s="74"/>
      <c r="B300" s="75"/>
      <c r="C300" s="75"/>
      <c r="D300" s="74"/>
      <c r="E300" s="74"/>
      <c r="F300" s="74"/>
      <c r="G300" s="74"/>
      <c r="H300" s="74"/>
    </row>
    <row r="301" spans="1:8">
      <c r="A301" s="74"/>
      <c r="B301" s="75"/>
      <c r="C301" s="75"/>
      <c r="D301" s="74"/>
      <c r="E301" s="74"/>
      <c r="F301" s="74"/>
      <c r="G301" s="74"/>
      <c r="H301" s="74"/>
    </row>
    <row r="302" spans="1:8">
      <c r="A302" s="74"/>
      <c r="B302" s="75"/>
      <c r="C302" s="75"/>
      <c r="D302" s="74"/>
      <c r="E302" s="74"/>
      <c r="F302" s="74"/>
      <c r="G302" s="74"/>
      <c r="H302" s="74"/>
    </row>
    <row r="303" spans="1:8">
      <c r="A303" s="74"/>
      <c r="B303" s="75"/>
      <c r="C303" s="75"/>
      <c r="D303" s="74"/>
      <c r="E303" s="74"/>
      <c r="F303" s="74"/>
      <c r="G303" s="74"/>
      <c r="H303" s="74"/>
    </row>
    <row r="304" spans="1:8">
      <c r="A304" s="74"/>
      <c r="B304" s="75"/>
      <c r="C304" s="75"/>
      <c r="D304" s="74"/>
      <c r="E304" s="74"/>
      <c r="F304" s="74"/>
      <c r="G304" s="74"/>
      <c r="H304" s="74"/>
    </row>
    <row r="305" spans="1:8">
      <c r="A305" s="74"/>
      <c r="B305" s="75"/>
      <c r="C305" s="75"/>
      <c r="D305" s="74"/>
      <c r="E305" s="74"/>
      <c r="F305" s="74"/>
      <c r="G305" s="74"/>
      <c r="H305" s="74"/>
    </row>
    <row r="306" spans="1:8">
      <c r="A306" s="74"/>
      <c r="B306" s="75"/>
      <c r="C306" s="75"/>
      <c r="D306" s="74"/>
      <c r="E306" s="74"/>
      <c r="F306" s="74"/>
      <c r="G306" s="74"/>
      <c r="H306" s="74"/>
    </row>
    <row r="307" spans="1:8">
      <c r="A307" s="74"/>
      <c r="B307" s="75"/>
      <c r="C307" s="75"/>
      <c r="D307" s="74"/>
      <c r="E307" s="74"/>
      <c r="F307" s="74"/>
      <c r="G307" s="74"/>
      <c r="H307" s="74"/>
    </row>
    <row r="308" spans="1:8">
      <c r="A308" s="74"/>
      <c r="B308" s="75"/>
      <c r="C308" s="75"/>
      <c r="D308" s="74"/>
      <c r="E308" s="74"/>
      <c r="F308" s="74"/>
      <c r="G308" s="74"/>
      <c r="H308" s="74"/>
    </row>
    <row r="309" spans="1:8">
      <c r="A309" s="74"/>
      <c r="B309" s="75"/>
      <c r="C309" s="75"/>
      <c r="D309" s="74"/>
      <c r="E309" s="74"/>
      <c r="F309" s="74"/>
      <c r="G309" s="74"/>
      <c r="H309" s="74"/>
    </row>
    <row r="310" spans="1:8">
      <c r="A310" s="74"/>
      <c r="B310" s="75"/>
      <c r="C310" s="75"/>
      <c r="D310" s="74"/>
      <c r="E310" s="74"/>
      <c r="F310" s="74"/>
      <c r="G310" s="74"/>
      <c r="H310" s="74"/>
    </row>
    <row r="311" spans="1:8">
      <c r="A311" s="74"/>
      <c r="B311" s="75"/>
      <c r="C311" s="75"/>
      <c r="D311" s="74"/>
      <c r="E311" s="74"/>
      <c r="F311" s="74"/>
      <c r="G311" s="74"/>
      <c r="H311" s="74"/>
    </row>
    <row r="312" spans="1:8">
      <c r="A312" s="74"/>
      <c r="B312" s="75"/>
      <c r="C312" s="75"/>
      <c r="D312" s="74"/>
      <c r="E312" s="74"/>
      <c r="F312" s="74"/>
      <c r="G312" s="74"/>
      <c r="H312" s="74"/>
    </row>
    <row r="313" spans="1:8">
      <c r="A313" s="74"/>
      <c r="B313" s="75"/>
      <c r="C313" s="75"/>
      <c r="D313" s="74"/>
      <c r="E313" s="74"/>
      <c r="F313" s="74"/>
      <c r="G313" s="74"/>
      <c r="H313" s="74"/>
    </row>
    <row r="314" spans="1:8">
      <c r="A314" s="74"/>
      <c r="B314" s="75"/>
      <c r="C314" s="75"/>
      <c r="D314" s="74"/>
      <c r="E314" s="74"/>
      <c r="F314" s="74"/>
      <c r="G314" s="74"/>
      <c r="H314" s="74"/>
    </row>
    <row r="315" spans="1:8">
      <c r="A315" s="74"/>
      <c r="B315" s="75"/>
      <c r="C315" s="75"/>
      <c r="D315" s="74"/>
      <c r="E315" s="74"/>
      <c r="F315" s="74"/>
      <c r="G315" s="74"/>
      <c r="H315" s="74"/>
    </row>
    <row r="316" spans="1:8">
      <c r="A316" s="74"/>
      <c r="B316" s="75"/>
      <c r="C316" s="75"/>
      <c r="D316" s="74"/>
      <c r="E316" s="74"/>
      <c r="F316" s="74"/>
      <c r="G316" s="74"/>
      <c r="H316" s="74"/>
    </row>
    <row r="317" spans="1:8">
      <c r="A317" s="74"/>
      <c r="B317" s="75"/>
      <c r="C317" s="75"/>
      <c r="D317" s="74"/>
      <c r="E317" s="74"/>
      <c r="F317" s="74"/>
      <c r="G317" s="74"/>
      <c r="H317" s="74"/>
    </row>
    <row r="318" spans="1:8">
      <c r="A318" s="74"/>
      <c r="B318" s="75"/>
      <c r="C318" s="75"/>
      <c r="D318" s="74"/>
      <c r="E318" s="74"/>
      <c r="F318" s="74"/>
      <c r="G318" s="74"/>
      <c r="H318" s="74"/>
    </row>
    <row r="319" spans="1:8">
      <c r="A319" s="74"/>
      <c r="B319" s="75"/>
      <c r="C319" s="75"/>
      <c r="D319" s="74"/>
      <c r="E319" s="74"/>
      <c r="F319" s="74"/>
      <c r="G319" s="74"/>
      <c r="H319" s="74"/>
    </row>
    <row r="320" spans="1:8">
      <c r="A320" s="74"/>
      <c r="B320" s="75"/>
      <c r="C320" s="75"/>
      <c r="D320" s="74"/>
      <c r="E320" s="74"/>
      <c r="F320" s="74"/>
      <c r="G320" s="74"/>
      <c r="H320" s="74"/>
    </row>
    <row r="321" spans="1:8">
      <c r="A321" s="74"/>
      <c r="B321" s="75"/>
      <c r="C321" s="75"/>
      <c r="D321" s="74"/>
      <c r="E321" s="74"/>
      <c r="F321" s="74"/>
      <c r="G321" s="74"/>
      <c r="H321" s="74"/>
    </row>
    <row r="322" spans="1:8">
      <c r="A322" s="74"/>
      <c r="B322" s="75"/>
      <c r="C322" s="75"/>
      <c r="D322" s="74"/>
      <c r="E322" s="74"/>
      <c r="F322" s="74"/>
      <c r="G322" s="74"/>
      <c r="H322" s="74"/>
    </row>
    <row r="323" spans="1:8">
      <c r="A323" s="74"/>
      <c r="B323" s="75"/>
      <c r="C323" s="75"/>
      <c r="D323" s="74"/>
      <c r="E323" s="74"/>
      <c r="F323" s="74"/>
      <c r="G323" s="74"/>
      <c r="H323" s="74"/>
    </row>
    <row r="324" spans="1:8">
      <c r="A324" s="74"/>
      <c r="B324" s="75"/>
      <c r="C324" s="75"/>
      <c r="D324" s="74"/>
      <c r="E324" s="74"/>
      <c r="F324" s="74"/>
      <c r="G324" s="74"/>
      <c r="H324" s="74"/>
    </row>
    <row r="325" spans="1:8">
      <c r="A325" s="74"/>
      <c r="B325" s="75"/>
      <c r="C325" s="75"/>
      <c r="D325" s="74"/>
      <c r="E325" s="74"/>
      <c r="F325" s="74"/>
      <c r="G325" s="74"/>
      <c r="H325" s="74"/>
    </row>
    <row r="326" spans="1:8">
      <c r="A326" s="74"/>
      <c r="B326" s="75"/>
      <c r="C326" s="75"/>
      <c r="D326" s="74"/>
      <c r="E326" s="74"/>
      <c r="F326" s="74"/>
      <c r="G326" s="74"/>
      <c r="H326" s="74"/>
    </row>
    <row r="327" spans="1:8">
      <c r="A327" s="74"/>
      <c r="B327" s="75"/>
      <c r="C327" s="75"/>
      <c r="D327" s="74"/>
      <c r="E327" s="74"/>
      <c r="F327" s="74"/>
      <c r="G327" s="74"/>
      <c r="H327" s="74"/>
    </row>
    <row r="328" spans="1:8">
      <c r="A328" s="74"/>
      <c r="B328" s="75"/>
      <c r="C328" s="75"/>
      <c r="D328" s="74"/>
      <c r="E328" s="74"/>
      <c r="F328" s="74"/>
      <c r="G328" s="74"/>
      <c r="H328" s="74"/>
    </row>
    <row r="329" spans="1:8">
      <c r="A329" s="74"/>
      <c r="B329" s="75"/>
      <c r="C329" s="75"/>
      <c r="D329" s="74"/>
      <c r="E329" s="74"/>
      <c r="F329" s="74"/>
      <c r="G329" s="74"/>
      <c r="H329" s="74"/>
    </row>
    <row r="330" spans="1:8">
      <c r="A330" s="74"/>
      <c r="B330" s="75"/>
      <c r="C330" s="75"/>
      <c r="D330" s="74"/>
      <c r="E330" s="74"/>
      <c r="F330" s="74"/>
      <c r="G330" s="74"/>
      <c r="H330" s="74"/>
    </row>
    <row r="331" spans="1:8">
      <c r="A331" s="74"/>
      <c r="B331" s="75"/>
      <c r="C331" s="75"/>
      <c r="D331" s="74"/>
      <c r="E331" s="74"/>
      <c r="F331" s="74"/>
      <c r="G331" s="74"/>
      <c r="H331" s="74"/>
    </row>
    <row r="332" spans="1:8">
      <c r="A332" s="74"/>
      <c r="B332" s="75"/>
      <c r="C332" s="75"/>
      <c r="D332" s="74"/>
      <c r="E332" s="74"/>
      <c r="F332" s="74"/>
      <c r="G332" s="74"/>
      <c r="H332" s="74"/>
    </row>
    <row r="333" spans="1:8">
      <c r="A333" s="74"/>
      <c r="B333" s="75"/>
      <c r="C333" s="75"/>
      <c r="D333" s="74"/>
      <c r="E333" s="74"/>
      <c r="F333" s="74"/>
      <c r="G333" s="74"/>
      <c r="H333" s="74"/>
    </row>
    <row r="334" spans="1:8">
      <c r="A334" s="74"/>
      <c r="B334" s="75"/>
      <c r="C334" s="75"/>
      <c r="D334" s="74"/>
      <c r="E334" s="74"/>
      <c r="F334" s="74"/>
      <c r="G334" s="74"/>
      <c r="H334" s="74"/>
    </row>
    <row r="335" spans="1:8">
      <c r="A335" s="74"/>
      <c r="B335" s="75"/>
      <c r="C335" s="75"/>
      <c r="D335" s="74"/>
      <c r="E335" s="74"/>
      <c r="F335" s="74"/>
      <c r="G335" s="74"/>
      <c r="H335" s="74"/>
    </row>
    <row r="336" spans="1:8">
      <c r="A336" s="74"/>
      <c r="B336" s="75"/>
      <c r="C336" s="75"/>
      <c r="D336" s="74"/>
      <c r="E336" s="74"/>
      <c r="F336" s="74"/>
      <c r="G336" s="74"/>
      <c r="H336" s="74"/>
    </row>
    <row r="337" spans="1:8">
      <c r="A337" s="74"/>
      <c r="B337" s="75"/>
      <c r="C337" s="75"/>
      <c r="D337" s="74"/>
      <c r="E337" s="74"/>
      <c r="F337" s="74"/>
      <c r="G337" s="74"/>
      <c r="H337" s="74"/>
    </row>
    <row r="338" spans="1:8">
      <c r="A338" s="74"/>
      <c r="B338" s="75"/>
      <c r="C338" s="75"/>
      <c r="D338" s="74"/>
      <c r="E338" s="74"/>
      <c r="F338" s="74"/>
      <c r="G338" s="74"/>
      <c r="H338" s="74"/>
    </row>
    <row r="339" spans="1:8">
      <c r="A339" s="74"/>
      <c r="B339" s="75"/>
      <c r="C339" s="75"/>
      <c r="D339" s="74"/>
      <c r="E339" s="74"/>
      <c r="F339" s="74"/>
      <c r="G339" s="74"/>
      <c r="H339" s="74"/>
    </row>
    <row r="340" spans="1:8">
      <c r="A340" s="74"/>
      <c r="B340" s="75"/>
      <c r="C340" s="75"/>
      <c r="D340" s="74"/>
      <c r="E340" s="74"/>
      <c r="F340" s="74"/>
      <c r="G340" s="74"/>
      <c r="H340" s="74"/>
    </row>
    <row r="341" spans="1:8">
      <c r="A341" s="74"/>
      <c r="B341" s="75"/>
      <c r="C341" s="75"/>
      <c r="D341" s="74"/>
      <c r="E341" s="74"/>
      <c r="F341" s="74"/>
      <c r="G341" s="74"/>
      <c r="H341" s="74"/>
    </row>
    <row r="342" spans="1:8">
      <c r="A342" s="74"/>
      <c r="B342" s="75"/>
      <c r="C342" s="75"/>
      <c r="D342" s="74"/>
      <c r="E342" s="74"/>
      <c r="F342" s="74"/>
      <c r="G342" s="74"/>
      <c r="H342" s="74"/>
    </row>
    <row r="343" spans="1:8">
      <c r="A343" s="74"/>
      <c r="B343" s="75"/>
      <c r="C343" s="75"/>
      <c r="D343" s="74"/>
      <c r="E343" s="74"/>
      <c r="F343" s="74"/>
      <c r="G343" s="74"/>
      <c r="H343" s="74"/>
    </row>
    <row r="344" spans="1:8">
      <c r="A344" s="74"/>
      <c r="B344" s="75"/>
      <c r="C344" s="75"/>
      <c r="D344" s="74"/>
      <c r="E344" s="74"/>
      <c r="F344" s="74"/>
      <c r="G344" s="74"/>
      <c r="H344" s="74"/>
    </row>
    <row r="345" spans="1:8">
      <c r="A345" s="74"/>
      <c r="B345" s="75"/>
      <c r="C345" s="75"/>
      <c r="D345" s="74"/>
      <c r="E345" s="74"/>
      <c r="F345" s="74"/>
      <c r="G345" s="74"/>
      <c r="H345" s="74"/>
    </row>
    <row r="346" spans="1:8">
      <c r="A346" s="74"/>
      <c r="B346" s="75"/>
      <c r="C346" s="75"/>
      <c r="D346" s="74"/>
      <c r="E346" s="74"/>
      <c r="F346" s="74"/>
      <c r="G346" s="74"/>
      <c r="H346" s="74"/>
    </row>
    <row r="347" spans="1:8">
      <c r="A347" s="74"/>
      <c r="B347" s="75"/>
      <c r="C347" s="75"/>
      <c r="D347" s="74"/>
      <c r="E347" s="74"/>
      <c r="F347" s="74"/>
      <c r="G347" s="74"/>
      <c r="H347" s="74"/>
    </row>
    <row r="348" spans="1:8">
      <c r="A348" s="74"/>
      <c r="B348" s="75"/>
      <c r="C348" s="75"/>
      <c r="D348" s="74"/>
      <c r="E348" s="74"/>
      <c r="F348" s="74"/>
      <c r="G348" s="74"/>
      <c r="H348" s="74"/>
    </row>
    <row r="349" spans="1:8">
      <c r="A349" s="74"/>
      <c r="B349" s="75"/>
      <c r="C349" s="75"/>
      <c r="D349" s="74"/>
      <c r="E349" s="74"/>
      <c r="F349" s="74"/>
      <c r="G349" s="74"/>
      <c r="H349" s="74"/>
    </row>
    <row r="350" spans="1:8">
      <c r="A350" s="74"/>
      <c r="B350" s="75"/>
      <c r="C350" s="75"/>
      <c r="D350" s="74"/>
      <c r="E350" s="74"/>
      <c r="F350" s="74"/>
      <c r="G350" s="74"/>
      <c r="H350" s="74"/>
    </row>
    <row r="351" spans="1:8">
      <c r="A351" s="74"/>
      <c r="B351" s="75"/>
      <c r="C351" s="75"/>
      <c r="D351" s="74"/>
      <c r="E351" s="74"/>
      <c r="F351" s="74"/>
      <c r="G351" s="74"/>
      <c r="H351" s="74"/>
    </row>
    <row r="352" spans="1:8">
      <c r="A352" s="74"/>
      <c r="B352" s="75"/>
      <c r="C352" s="75"/>
      <c r="D352" s="74"/>
      <c r="E352" s="74"/>
      <c r="F352" s="74"/>
      <c r="G352" s="74"/>
      <c r="H352" s="74"/>
    </row>
    <row r="353" spans="1:8">
      <c r="A353" s="74"/>
      <c r="B353" s="75"/>
      <c r="C353" s="75"/>
      <c r="D353" s="74"/>
      <c r="E353" s="74"/>
      <c r="F353" s="74"/>
      <c r="G353" s="74"/>
      <c r="H353" s="74"/>
    </row>
    <row r="354" spans="1:8">
      <c r="A354" s="74"/>
      <c r="B354" s="75"/>
      <c r="C354" s="75"/>
      <c r="D354" s="74"/>
      <c r="E354" s="74"/>
      <c r="F354" s="74"/>
      <c r="G354" s="74"/>
      <c r="H354" s="74"/>
    </row>
    <row r="355" spans="1:8">
      <c r="A355" s="74"/>
      <c r="B355" s="75"/>
      <c r="C355" s="75"/>
      <c r="D355" s="74"/>
      <c r="E355" s="74"/>
      <c r="F355" s="74"/>
      <c r="G355" s="74"/>
      <c r="H355" s="74"/>
    </row>
    <row r="356" spans="1:8">
      <c r="A356" s="74"/>
      <c r="B356" s="75"/>
      <c r="C356" s="75"/>
      <c r="D356" s="74"/>
      <c r="E356" s="74"/>
      <c r="F356" s="74"/>
      <c r="G356" s="74"/>
      <c r="H356" s="74"/>
    </row>
    <row r="357" spans="1:8">
      <c r="A357" s="74"/>
      <c r="B357" s="75"/>
      <c r="C357" s="75"/>
      <c r="D357" s="74"/>
      <c r="E357" s="74"/>
      <c r="F357" s="74"/>
      <c r="G357" s="74"/>
      <c r="H357" s="74"/>
    </row>
    <row r="358" spans="1:8">
      <c r="A358" s="74"/>
      <c r="B358" s="75"/>
      <c r="C358" s="75"/>
      <c r="D358" s="74"/>
      <c r="E358" s="74"/>
      <c r="F358" s="74"/>
      <c r="G358" s="74"/>
      <c r="H358" s="74"/>
    </row>
    <row r="359" spans="1:8">
      <c r="A359" s="74"/>
      <c r="B359" s="75"/>
      <c r="C359" s="75"/>
      <c r="D359" s="74"/>
      <c r="E359" s="74"/>
      <c r="F359" s="74"/>
      <c r="G359" s="74"/>
      <c r="H359" s="74"/>
    </row>
    <row r="360" spans="1:8">
      <c r="A360" s="74"/>
      <c r="B360" s="75"/>
      <c r="C360" s="75"/>
      <c r="D360" s="74"/>
      <c r="E360" s="74"/>
      <c r="F360" s="74"/>
      <c r="G360" s="74"/>
      <c r="H360" s="74"/>
    </row>
    <row r="361" spans="1:8">
      <c r="A361" s="74"/>
      <c r="B361" s="75"/>
      <c r="C361" s="75"/>
      <c r="D361" s="74"/>
      <c r="E361" s="74"/>
      <c r="F361" s="74"/>
      <c r="G361" s="74"/>
      <c r="H361" s="74"/>
    </row>
    <row r="362" spans="1:8">
      <c r="A362" s="74"/>
      <c r="B362" s="75"/>
      <c r="C362" s="75"/>
      <c r="D362" s="74"/>
      <c r="E362" s="74"/>
      <c r="F362" s="74"/>
      <c r="G362" s="74"/>
      <c r="H362" s="74"/>
    </row>
    <row r="363" spans="1:8">
      <c r="A363" s="74"/>
      <c r="B363" s="75"/>
      <c r="C363" s="75"/>
      <c r="D363" s="74"/>
      <c r="E363" s="74"/>
      <c r="F363" s="74"/>
      <c r="G363" s="74"/>
      <c r="H363" s="74"/>
    </row>
    <row r="364" spans="1:8">
      <c r="A364" s="74"/>
      <c r="B364" s="75"/>
      <c r="C364" s="75"/>
      <c r="D364" s="74"/>
      <c r="E364" s="74"/>
      <c r="F364" s="74"/>
      <c r="G364" s="74"/>
      <c r="H364" s="74"/>
    </row>
    <row r="365" spans="1:8">
      <c r="A365" s="74"/>
      <c r="B365" s="75"/>
      <c r="C365" s="75"/>
      <c r="D365" s="74"/>
      <c r="E365" s="74"/>
      <c r="F365" s="74"/>
      <c r="G365" s="74"/>
      <c r="H365" s="74"/>
    </row>
    <row r="366" spans="1:8">
      <c r="A366" s="74"/>
      <c r="B366" s="75"/>
      <c r="C366" s="75"/>
      <c r="D366" s="74"/>
      <c r="E366" s="74"/>
      <c r="F366" s="74"/>
      <c r="G366" s="74"/>
      <c r="H366" s="74"/>
    </row>
    <row r="367" spans="1:8">
      <c r="A367" s="74"/>
      <c r="B367" s="75"/>
      <c r="C367" s="75"/>
      <c r="D367" s="74"/>
      <c r="E367" s="74"/>
      <c r="F367" s="74"/>
      <c r="G367" s="74"/>
      <c r="H367" s="74"/>
    </row>
    <row r="368" spans="1:8">
      <c r="A368" s="74"/>
      <c r="B368" s="75"/>
      <c r="C368" s="75"/>
      <c r="D368" s="74"/>
      <c r="E368" s="74"/>
      <c r="F368" s="74"/>
      <c r="G368" s="74"/>
      <c r="H368" s="74"/>
    </row>
    <row r="369" spans="1:8">
      <c r="A369" s="74"/>
      <c r="B369" s="75"/>
      <c r="C369" s="75"/>
      <c r="D369" s="74"/>
      <c r="E369" s="74"/>
      <c r="F369" s="74"/>
      <c r="G369" s="74"/>
      <c r="H369" s="74"/>
    </row>
    <row r="370" spans="1:8">
      <c r="A370" s="74"/>
      <c r="B370" s="75"/>
      <c r="C370" s="75"/>
      <c r="D370" s="74"/>
      <c r="E370" s="74"/>
      <c r="F370" s="74"/>
      <c r="G370" s="74"/>
      <c r="H370" s="74"/>
    </row>
    <row r="371" spans="1:8">
      <c r="A371" s="74"/>
      <c r="B371" s="75"/>
      <c r="C371" s="75"/>
      <c r="D371" s="74"/>
      <c r="E371" s="74"/>
      <c r="F371" s="74"/>
      <c r="G371" s="74"/>
      <c r="H371" s="74"/>
    </row>
    <row r="372" spans="1:8">
      <c r="A372" s="74"/>
      <c r="B372" s="75"/>
      <c r="C372" s="75"/>
      <c r="D372" s="74"/>
      <c r="E372" s="74"/>
      <c r="F372" s="74"/>
      <c r="G372" s="74"/>
      <c r="H372" s="74"/>
    </row>
    <row r="373" spans="1:8">
      <c r="A373" s="74"/>
      <c r="B373" s="75"/>
      <c r="C373" s="75"/>
      <c r="D373" s="74"/>
      <c r="E373" s="74"/>
      <c r="F373" s="74"/>
      <c r="G373" s="74"/>
      <c r="H373" s="74"/>
    </row>
    <row r="374" spans="1:8">
      <c r="A374" s="74"/>
      <c r="B374" s="75"/>
      <c r="C374" s="75"/>
      <c r="D374" s="74"/>
      <c r="E374" s="74"/>
      <c r="F374" s="74"/>
      <c r="G374" s="74"/>
      <c r="H374" s="74"/>
    </row>
    <row r="375" spans="1:8">
      <c r="A375" s="74"/>
      <c r="B375" s="75"/>
      <c r="C375" s="75"/>
      <c r="D375" s="74"/>
      <c r="E375" s="74"/>
      <c r="F375" s="74"/>
      <c r="G375" s="74"/>
      <c r="H375" s="74"/>
    </row>
    <row r="376" spans="1:8">
      <c r="A376" s="74"/>
      <c r="B376" s="75"/>
      <c r="C376" s="75"/>
      <c r="D376" s="74"/>
      <c r="E376" s="74"/>
      <c r="F376" s="74"/>
      <c r="G376" s="74"/>
      <c r="H376" s="74"/>
    </row>
    <row r="377" spans="1:8">
      <c r="A377" s="74"/>
      <c r="B377" s="75"/>
      <c r="C377" s="75"/>
      <c r="D377" s="74"/>
      <c r="E377" s="74"/>
      <c r="F377" s="74"/>
      <c r="G377" s="74"/>
      <c r="H377" s="74"/>
    </row>
    <row r="378" spans="1:8">
      <c r="A378" s="74"/>
      <c r="B378" s="75"/>
      <c r="C378" s="75"/>
      <c r="D378" s="74"/>
      <c r="E378" s="74"/>
      <c r="F378" s="74"/>
      <c r="G378" s="74"/>
      <c r="H378" s="74"/>
    </row>
    <row r="379" spans="1:8">
      <c r="A379" s="74"/>
      <c r="B379" s="75"/>
      <c r="C379" s="75"/>
      <c r="D379" s="74"/>
      <c r="E379" s="74"/>
      <c r="F379" s="74"/>
      <c r="G379" s="74"/>
      <c r="H379" s="74"/>
    </row>
    <row r="380" spans="1:8">
      <c r="A380" s="74"/>
      <c r="B380" s="75"/>
      <c r="C380" s="75"/>
      <c r="D380" s="74"/>
      <c r="E380" s="74"/>
      <c r="F380" s="74"/>
      <c r="G380" s="74"/>
      <c r="H380" s="74"/>
    </row>
    <row r="381" spans="1:8">
      <c r="A381" s="74"/>
      <c r="B381" s="75"/>
      <c r="C381" s="75"/>
      <c r="D381" s="74"/>
      <c r="E381" s="74"/>
      <c r="F381" s="74"/>
      <c r="G381" s="74"/>
      <c r="H381" s="74"/>
    </row>
    <row r="382" spans="1:8">
      <c r="A382" s="74"/>
      <c r="B382" s="75"/>
      <c r="C382" s="75"/>
      <c r="D382" s="74"/>
      <c r="E382" s="74"/>
      <c r="F382" s="74"/>
      <c r="G382" s="74"/>
      <c r="H382" s="74"/>
    </row>
    <row r="383" spans="1:8">
      <c r="A383" s="74"/>
      <c r="B383" s="75"/>
      <c r="C383" s="75"/>
      <c r="D383" s="74"/>
      <c r="E383" s="74"/>
      <c r="F383" s="74"/>
      <c r="G383" s="74"/>
      <c r="H383" s="74"/>
    </row>
    <row r="384" spans="1:8">
      <c r="A384" s="74"/>
      <c r="B384" s="75"/>
      <c r="C384" s="75"/>
      <c r="D384" s="74"/>
      <c r="E384" s="74"/>
      <c r="F384" s="74"/>
      <c r="G384" s="74"/>
      <c r="H384" s="74"/>
    </row>
    <row r="385" spans="1:8">
      <c r="A385" s="74"/>
      <c r="B385" s="75"/>
      <c r="C385" s="75"/>
      <c r="D385" s="74"/>
      <c r="E385" s="74"/>
      <c r="F385" s="74"/>
      <c r="G385" s="74"/>
      <c r="H385" s="74"/>
    </row>
    <row r="386" spans="1:8">
      <c r="A386" s="74"/>
      <c r="B386" s="75"/>
      <c r="C386" s="75"/>
      <c r="D386" s="74"/>
      <c r="E386" s="74"/>
      <c r="F386" s="74"/>
      <c r="G386" s="74"/>
      <c r="H386" s="74"/>
    </row>
    <row r="387" spans="1:8">
      <c r="A387" s="74"/>
      <c r="B387" s="75"/>
      <c r="C387" s="75"/>
      <c r="D387" s="74"/>
      <c r="E387" s="74"/>
      <c r="F387" s="74"/>
      <c r="G387" s="74"/>
      <c r="H387" s="74"/>
    </row>
    <row r="388" spans="1:8">
      <c r="A388" s="74"/>
      <c r="B388" s="75"/>
      <c r="C388" s="75"/>
      <c r="D388" s="74"/>
      <c r="E388" s="74"/>
      <c r="F388" s="74"/>
      <c r="G388" s="74"/>
      <c r="H388" s="74"/>
    </row>
    <row r="389" spans="1:8">
      <c r="A389" s="74"/>
      <c r="B389" s="75"/>
      <c r="C389" s="75"/>
      <c r="D389" s="74"/>
      <c r="E389" s="74"/>
      <c r="F389" s="74"/>
      <c r="G389" s="74"/>
      <c r="H389" s="74"/>
    </row>
    <row r="390" spans="1:8">
      <c r="A390" s="74"/>
      <c r="B390" s="75"/>
      <c r="C390" s="75"/>
      <c r="D390" s="74"/>
      <c r="E390" s="74"/>
      <c r="F390" s="74"/>
      <c r="G390" s="74"/>
      <c r="H390" s="74"/>
    </row>
    <row r="391" spans="1:8">
      <c r="A391" s="74"/>
      <c r="B391" s="75"/>
      <c r="C391" s="75"/>
      <c r="D391" s="74"/>
      <c r="E391" s="74"/>
      <c r="F391" s="74"/>
      <c r="G391" s="74"/>
      <c r="H391" s="74"/>
    </row>
    <row r="392" spans="1:8">
      <c r="A392" s="74"/>
      <c r="B392" s="75"/>
      <c r="C392" s="75"/>
      <c r="D392" s="74"/>
      <c r="E392" s="74"/>
      <c r="F392" s="74"/>
      <c r="G392" s="74"/>
      <c r="H392" s="74"/>
    </row>
    <row r="393" spans="1:8">
      <c r="A393" s="74"/>
      <c r="B393" s="75"/>
      <c r="C393" s="75"/>
      <c r="D393" s="74"/>
      <c r="E393" s="74"/>
      <c r="F393" s="74"/>
      <c r="G393" s="74"/>
      <c r="H393" s="74"/>
    </row>
    <row r="394" spans="1:8">
      <c r="A394" s="74"/>
      <c r="B394" s="75"/>
      <c r="C394" s="75"/>
      <c r="D394" s="74"/>
      <c r="E394" s="74"/>
      <c r="F394" s="74"/>
      <c r="G394" s="74"/>
      <c r="H394" s="74"/>
    </row>
    <row r="395" spans="1:8">
      <c r="A395" s="74"/>
      <c r="B395" s="75"/>
      <c r="C395" s="75"/>
      <c r="D395" s="74"/>
      <c r="E395" s="74"/>
      <c r="F395" s="74"/>
      <c r="G395" s="74"/>
      <c r="H395" s="74"/>
    </row>
    <row r="396" spans="1:8">
      <c r="A396" s="74"/>
      <c r="B396" s="75"/>
      <c r="C396" s="75"/>
      <c r="D396" s="74"/>
      <c r="E396" s="74"/>
      <c r="F396" s="74"/>
      <c r="G396" s="74"/>
      <c r="H396" s="74"/>
    </row>
    <row r="397" spans="1:8">
      <c r="A397" s="74"/>
      <c r="B397" s="75"/>
      <c r="C397" s="75"/>
      <c r="D397" s="74"/>
      <c r="E397" s="74"/>
      <c r="F397" s="74"/>
      <c r="G397" s="74"/>
      <c r="H397" s="74"/>
    </row>
    <row r="398" spans="1:8">
      <c r="A398" s="74"/>
      <c r="B398" s="75"/>
      <c r="C398" s="75"/>
      <c r="D398" s="74"/>
      <c r="E398" s="74"/>
      <c r="F398" s="74"/>
      <c r="G398" s="74"/>
      <c r="H398" s="74"/>
    </row>
    <row r="399" spans="1:8">
      <c r="A399" s="74"/>
      <c r="B399" s="75"/>
      <c r="C399" s="75"/>
      <c r="D399" s="74"/>
      <c r="E399" s="74"/>
      <c r="F399" s="74"/>
      <c r="G399" s="74"/>
      <c r="H399" s="74"/>
    </row>
    <row r="400" spans="1:8">
      <c r="A400" s="74"/>
      <c r="B400" s="75"/>
      <c r="C400" s="75"/>
      <c r="D400" s="74"/>
      <c r="E400" s="74"/>
      <c r="F400" s="74"/>
      <c r="G400" s="74"/>
      <c r="H400" s="74"/>
    </row>
    <row r="401" spans="1:8">
      <c r="A401" s="74"/>
      <c r="B401" s="75"/>
      <c r="C401" s="75"/>
      <c r="D401" s="74"/>
      <c r="E401" s="74"/>
      <c r="F401" s="74"/>
      <c r="G401" s="74"/>
      <c r="H401" s="74"/>
    </row>
    <row r="402" spans="1:8">
      <c r="A402" s="74"/>
      <c r="B402" s="75"/>
      <c r="C402" s="75"/>
      <c r="D402" s="74"/>
      <c r="E402" s="74"/>
      <c r="F402" s="74"/>
      <c r="G402" s="74"/>
      <c r="H402" s="74"/>
    </row>
    <row r="403" spans="1:8">
      <c r="A403" s="74"/>
      <c r="B403" s="75"/>
      <c r="C403" s="75"/>
      <c r="D403" s="74"/>
      <c r="E403" s="74"/>
      <c r="F403" s="74"/>
      <c r="G403" s="74"/>
      <c r="H403" s="74"/>
    </row>
    <row r="404" spans="1:8">
      <c r="A404" s="74"/>
      <c r="B404" s="75"/>
      <c r="C404" s="75"/>
      <c r="D404" s="74"/>
      <c r="E404" s="74"/>
      <c r="F404" s="74"/>
      <c r="G404" s="74"/>
      <c r="H404" s="74"/>
    </row>
    <row r="405" spans="1:8">
      <c r="A405" s="74"/>
      <c r="B405" s="75"/>
      <c r="C405" s="75"/>
      <c r="D405" s="74"/>
      <c r="E405" s="74"/>
      <c r="F405" s="74"/>
      <c r="G405" s="74"/>
      <c r="H405" s="74"/>
    </row>
    <row r="406" spans="1:8">
      <c r="A406" s="74"/>
      <c r="B406" s="75"/>
      <c r="C406" s="75"/>
      <c r="D406" s="74"/>
      <c r="E406" s="74"/>
      <c r="F406" s="74"/>
      <c r="G406" s="74"/>
      <c r="H406" s="74"/>
    </row>
    <row r="407" spans="1:8">
      <c r="A407" s="74"/>
      <c r="B407" s="75"/>
      <c r="C407" s="75"/>
      <c r="D407" s="74"/>
      <c r="E407" s="74"/>
      <c r="F407" s="74"/>
      <c r="G407" s="74"/>
      <c r="H407" s="74"/>
    </row>
    <row r="408" spans="1:8">
      <c r="A408" s="74"/>
      <c r="B408" s="75"/>
      <c r="C408" s="75"/>
      <c r="D408" s="74"/>
      <c r="E408" s="74"/>
      <c r="F408" s="74"/>
      <c r="G408" s="74"/>
      <c r="H408" s="74"/>
    </row>
    <row r="409" spans="1:8">
      <c r="A409" s="74"/>
      <c r="B409" s="75"/>
      <c r="C409" s="75"/>
      <c r="D409" s="74"/>
      <c r="E409" s="74"/>
      <c r="F409" s="74"/>
      <c r="G409" s="74"/>
      <c r="H409" s="74"/>
    </row>
    <row r="410" spans="1:8">
      <c r="A410" s="74"/>
      <c r="B410" s="75"/>
      <c r="C410" s="75"/>
      <c r="D410" s="74"/>
      <c r="E410" s="74"/>
      <c r="F410" s="74"/>
      <c r="G410" s="74"/>
      <c r="H410" s="74"/>
    </row>
    <row r="411" spans="1:8">
      <c r="A411" s="74"/>
      <c r="B411" s="75"/>
      <c r="C411" s="75"/>
      <c r="D411" s="74"/>
      <c r="E411" s="74"/>
      <c r="F411" s="74"/>
      <c r="G411" s="74"/>
      <c r="H411" s="74"/>
    </row>
    <row r="412" spans="1:8">
      <c r="A412" s="74"/>
      <c r="B412" s="75"/>
      <c r="C412" s="75"/>
      <c r="D412" s="74"/>
      <c r="E412" s="74"/>
      <c r="F412" s="74"/>
      <c r="G412" s="74"/>
      <c r="H412" s="74"/>
    </row>
    <row r="413" spans="1:8">
      <c r="A413" s="74"/>
      <c r="B413" s="75"/>
      <c r="C413" s="75"/>
      <c r="D413" s="74"/>
      <c r="E413" s="74"/>
      <c r="F413" s="74"/>
      <c r="G413" s="74"/>
      <c r="H413" s="74"/>
    </row>
    <row r="414" spans="1:8">
      <c r="A414" s="74"/>
      <c r="B414" s="75"/>
      <c r="C414" s="75"/>
      <c r="D414" s="74"/>
      <c r="E414" s="74"/>
      <c r="F414" s="74"/>
      <c r="G414" s="74"/>
      <c r="H414" s="74"/>
    </row>
    <row r="415" spans="1:8">
      <c r="A415" s="74"/>
      <c r="B415" s="75"/>
      <c r="C415" s="75"/>
      <c r="D415" s="74"/>
      <c r="E415" s="74"/>
      <c r="F415" s="74"/>
      <c r="G415" s="74"/>
      <c r="H415" s="74"/>
    </row>
    <row r="416" spans="1:8">
      <c r="A416" s="74"/>
      <c r="B416" s="75"/>
      <c r="C416" s="75"/>
      <c r="D416" s="74"/>
      <c r="E416" s="74"/>
      <c r="F416" s="74"/>
      <c r="G416" s="74"/>
      <c r="H416" s="74"/>
    </row>
    <row r="417" spans="1:8">
      <c r="A417" s="74"/>
      <c r="B417" s="75"/>
      <c r="C417" s="75"/>
      <c r="D417" s="74"/>
      <c r="E417" s="74"/>
      <c r="F417" s="74"/>
      <c r="G417" s="74"/>
      <c r="H417" s="74"/>
    </row>
    <row r="418" spans="1:8">
      <c r="A418" s="74"/>
      <c r="B418" s="75"/>
      <c r="C418" s="75"/>
      <c r="D418" s="74"/>
      <c r="E418" s="74"/>
      <c r="F418" s="74"/>
      <c r="G418" s="74"/>
      <c r="H418" s="74"/>
    </row>
    <row r="419" spans="1:8">
      <c r="A419" s="74"/>
      <c r="B419" s="75"/>
      <c r="C419" s="75"/>
      <c r="D419" s="74"/>
      <c r="E419" s="74"/>
      <c r="F419" s="74"/>
      <c r="G419" s="74"/>
      <c r="H419" s="74"/>
    </row>
    <row r="420" spans="1:8">
      <c r="A420" s="74"/>
      <c r="B420" s="75"/>
      <c r="C420" s="75"/>
      <c r="D420" s="74"/>
      <c r="E420" s="74"/>
      <c r="F420" s="74"/>
      <c r="G420" s="74"/>
      <c r="H420" s="74"/>
    </row>
    <row r="421" spans="1:8">
      <c r="A421" s="74"/>
      <c r="B421" s="75"/>
      <c r="C421" s="75"/>
      <c r="D421" s="74"/>
      <c r="E421" s="74"/>
      <c r="F421" s="74"/>
      <c r="G421" s="74"/>
      <c r="H421" s="74"/>
    </row>
    <row r="422" spans="1:8">
      <c r="A422" s="74"/>
      <c r="B422" s="75"/>
      <c r="C422" s="75"/>
      <c r="D422" s="74"/>
      <c r="E422" s="74"/>
      <c r="F422" s="74"/>
      <c r="G422" s="74"/>
      <c r="H422" s="74"/>
    </row>
    <row r="423" spans="1:8">
      <c r="A423" s="74"/>
      <c r="B423" s="75"/>
      <c r="C423" s="75"/>
      <c r="D423" s="74"/>
      <c r="E423" s="74"/>
      <c r="F423" s="74"/>
      <c r="G423" s="74"/>
      <c r="H423" s="74"/>
    </row>
    <row r="424" spans="1:8">
      <c r="A424" s="74"/>
      <c r="B424" s="75"/>
      <c r="C424" s="75"/>
      <c r="D424" s="74"/>
      <c r="E424" s="74"/>
      <c r="F424" s="74"/>
      <c r="G424" s="74"/>
      <c r="H424" s="74"/>
    </row>
    <row r="425" spans="1:8">
      <c r="A425" s="74"/>
      <c r="B425" s="75"/>
      <c r="C425" s="75"/>
      <c r="D425" s="74"/>
      <c r="E425" s="74"/>
      <c r="F425" s="74"/>
      <c r="G425" s="74"/>
      <c r="H425" s="74"/>
    </row>
    <row r="426" spans="1:8">
      <c r="A426" s="74"/>
      <c r="B426" s="75"/>
      <c r="C426" s="75"/>
      <c r="D426" s="74"/>
      <c r="E426" s="74"/>
      <c r="F426" s="74"/>
      <c r="G426" s="74"/>
      <c r="H426" s="74"/>
    </row>
    <row r="427" spans="1:8">
      <c r="A427" s="74"/>
      <c r="B427" s="75"/>
      <c r="C427" s="75"/>
      <c r="D427" s="74"/>
      <c r="E427" s="74"/>
      <c r="F427" s="74"/>
      <c r="G427" s="74"/>
      <c r="H427" s="74"/>
    </row>
    <row r="428" spans="1:8">
      <c r="A428" s="74"/>
      <c r="B428" s="75"/>
      <c r="C428" s="75"/>
      <c r="D428" s="74"/>
      <c r="E428" s="74"/>
      <c r="F428" s="74"/>
      <c r="G428" s="74"/>
      <c r="H428" s="74"/>
    </row>
    <row r="429" spans="1:8">
      <c r="A429" s="74"/>
      <c r="B429" s="75"/>
      <c r="C429" s="75"/>
      <c r="D429" s="74"/>
      <c r="E429" s="74"/>
      <c r="F429" s="74"/>
      <c r="G429" s="74"/>
      <c r="H429" s="74"/>
    </row>
    <row r="430" spans="1:8">
      <c r="A430" s="74"/>
      <c r="B430" s="75"/>
      <c r="C430" s="75"/>
      <c r="D430" s="74"/>
      <c r="E430" s="74"/>
      <c r="F430" s="74"/>
      <c r="G430" s="74"/>
      <c r="H430" s="74"/>
    </row>
    <row r="431" spans="1:8">
      <c r="A431" s="74"/>
      <c r="B431" s="75"/>
      <c r="C431" s="75"/>
      <c r="D431" s="74"/>
      <c r="E431" s="74"/>
      <c r="F431" s="74"/>
      <c r="G431" s="74"/>
      <c r="H431" s="74"/>
    </row>
    <row r="432" spans="1:8">
      <c r="A432" s="74"/>
      <c r="B432" s="75"/>
      <c r="C432" s="75"/>
      <c r="D432" s="74"/>
      <c r="E432" s="74"/>
      <c r="F432" s="74"/>
      <c r="G432" s="74"/>
      <c r="H432" s="74"/>
    </row>
    <row r="433" spans="1:8">
      <c r="A433" s="74"/>
      <c r="B433" s="75"/>
      <c r="C433" s="75"/>
      <c r="D433" s="74"/>
      <c r="E433" s="74"/>
      <c r="F433" s="74"/>
      <c r="G433" s="74"/>
      <c r="H433" s="74"/>
    </row>
    <row r="434" spans="1:8">
      <c r="A434" s="74"/>
      <c r="B434" s="75"/>
      <c r="C434" s="75"/>
      <c r="D434" s="74"/>
      <c r="E434" s="74"/>
      <c r="F434" s="74"/>
      <c r="G434" s="74"/>
      <c r="H434" s="74"/>
    </row>
    <row r="435" spans="1:8">
      <c r="A435" s="74"/>
      <c r="B435" s="75"/>
      <c r="C435" s="75"/>
      <c r="D435" s="74"/>
      <c r="E435" s="74"/>
      <c r="F435" s="74"/>
      <c r="G435" s="74"/>
      <c r="H435" s="74"/>
    </row>
    <row r="436" spans="1:8">
      <c r="A436" s="74"/>
      <c r="B436" s="75"/>
      <c r="C436" s="75"/>
      <c r="D436" s="74"/>
      <c r="E436" s="74"/>
      <c r="F436" s="74"/>
      <c r="G436" s="74"/>
      <c r="H436" s="74"/>
    </row>
    <row r="437" spans="1:8">
      <c r="A437" s="74"/>
      <c r="B437" s="75"/>
      <c r="C437" s="75"/>
      <c r="D437" s="74"/>
      <c r="E437" s="74"/>
      <c r="F437" s="74"/>
      <c r="G437" s="74"/>
      <c r="H437" s="74"/>
    </row>
    <row r="438" spans="1:8">
      <c r="A438" s="74"/>
      <c r="B438" s="75"/>
      <c r="C438" s="75"/>
      <c r="D438" s="74"/>
      <c r="E438" s="74"/>
      <c r="F438" s="74"/>
      <c r="G438" s="74"/>
      <c r="H438" s="74"/>
    </row>
    <row r="439" spans="1:8">
      <c r="A439" s="74"/>
      <c r="B439" s="75"/>
      <c r="C439" s="75"/>
      <c r="D439" s="74"/>
      <c r="E439" s="74"/>
      <c r="F439" s="74"/>
      <c r="G439" s="74"/>
      <c r="H439" s="74"/>
    </row>
    <row r="440" spans="1:8">
      <c r="A440" s="74"/>
      <c r="B440" s="75"/>
      <c r="C440" s="75"/>
      <c r="D440" s="74"/>
      <c r="E440" s="74"/>
      <c r="F440" s="74"/>
      <c r="G440" s="74"/>
      <c r="H440" s="74"/>
    </row>
    <row r="441" spans="1:8">
      <c r="A441" s="74"/>
      <c r="B441" s="75"/>
      <c r="C441" s="75"/>
      <c r="D441" s="74"/>
      <c r="E441" s="74"/>
      <c r="F441" s="74"/>
      <c r="G441" s="74"/>
      <c r="H441" s="74"/>
    </row>
    <row r="442" spans="1:8">
      <c r="A442" s="74"/>
      <c r="B442" s="75"/>
      <c r="C442" s="75"/>
      <c r="D442" s="74"/>
      <c r="E442" s="74"/>
      <c r="F442" s="74"/>
      <c r="G442" s="74"/>
      <c r="H442" s="74"/>
    </row>
    <row r="443" spans="1:8">
      <c r="A443" s="74"/>
      <c r="B443" s="75"/>
      <c r="C443" s="75"/>
      <c r="D443" s="74"/>
      <c r="E443" s="74"/>
      <c r="F443" s="74"/>
      <c r="G443" s="74"/>
      <c r="H443" s="74"/>
    </row>
    <row r="444" spans="1:8">
      <c r="A444" s="74"/>
      <c r="B444" s="75"/>
      <c r="C444" s="75"/>
      <c r="D444" s="74"/>
      <c r="E444" s="74"/>
      <c r="F444" s="74"/>
      <c r="G444" s="74"/>
      <c r="H444" s="74"/>
    </row>
    <row r="445" spans="1:8">
      <c r="A445" s="74"/>
      <c r="B445" s="75"/>
      <c r="C445" s="75"/>
      <c r="D445" s="74"/>
      <c r="E445" s="74"/>
      <c r="F445" s="74"/>
      <c r="G445" s="74"/>
      <c r="H445" s="74"/>
    </row>
    <row r="446" spans="1:8">
      <c r="A446" s="74"/>
      <c r="B446" s="75"/>
      <c r="C446" s="75"/>
      <c r="D446" s="74"/>
      <c r="E446" s="74"/>
      <c r="F446" s="74"/>
      <c r="G446" s="74"/>
      <c r="H446" s="74"/>
    </row>
    <row r="447" spans="1:8">
      <c r="A447" s="74"/>
      <c r="B447" s="75"/>
      <c r="C447" s="75"/>
      <c r="D447" s="74"/>
      <c r="E447" s="74"/>
      <c r="F447" s="74"/>
      <c r="G447" s="74"/>
      <c r="H447" s="74"/>
    </row>
    <row r="448" spans="1:8">
      <c r="A448" s="74"/>
      <c r="B448" s="75"/>
      <c r="C448" s="75"/>
      <c r="D448" s="74"/>
      <c r="E448" s="74"/>
      <c r="F448" s="74"/>
      <c r="G448" s="74"/>
      <c r="H448" s="74"/>
    </row>
    <row r="449" spans="1:8">
      <c r="A449" s="74"/>
      <c r="B449" s="75"/>
      <c r="C449" s="75"/>
      <c r="D449" s="74"/>
      <c r="E449" s="74"/>
      <c r="F449" s="74"/>
      <c r="G449" s="74"/>
      <c r="H449" s="74"/>
    </row>
    <row r="450" spans="1:8">
      <c r="A450" s="74"/>
      <c r="B450" s="75"/>
      <c r="C450" s="75"/>
      <c r="D450" s="74"/>
      <c r="E450" s="74"/>
      <c r="F450" s="74"/>
      <c r="G450" s="74"/>
      <c r="H450" s="74"/>
    </row>
    <row r="451" spans="1:8">
      <c r="A451" s="74"/>
      <c r="B451" s="75"/>
      <c r="C451" s="75"/>
      <c r="D451" s="74"/>
      <c r="E451" s="74"/>
      <c r="F451" s="74"/>
      <c r="G451" s="74"/>
      <c r="H451" s="74"/>
    </row>
    <row r="452" spans="1:8">
      <c r="A452" s="74"/>
      <c r="B452" s="75"/>
      <c r="C452" s="75"/>
      <c r="D452" s="74"/>
      <c r="E452" s="74"/>
      <c r="F452" s="74"/>
      <c r="G452" s="74"/>
      <c r="H452" s="74"/>
    </row>
    <row r="453" spans="1:8">
      <c r="A453" s="74"/>
      <c r="B453" s="75"/>
      <c r="C453" s="75"/>
      <c r="D453" s="74"/>
      <c r="E453" s="74"/>
      <c r="F453" s="74"/>
      <c r="G453" s="74"/>
      <c r="H453" s="74"/>
    </row>
    <row r="454" spans="1:8">
      <c r="A454" s="74"/>
      <c r="B454" s="75"/>
      <c r="C454" s="75"/>
      <c r="D454" s="74"/>
      <c r="E454" s="74"/>
      <c r="F454" s="74"/>
      <c r="G454" s="74"/>
      <c r="H454" s="74"/>
    </row>
    <row r="455" spans="1:8">
      <c r="A455" s="74"/>
      <c r="B455" s="75"/>
      <c r="C455" s="75"/>
      <c r="D455" s="74"/>
      <c r="E455" s="74"/>
      <c r="F455" s="74"/>
      <c r="G455" s="74"/>
      <c r="H455" s="74"/>
    </row>
    <row r="456" spans="1:8">
      <c r="A456" s="74"/>
      <c r="B456" s="75"/>
      <c r="C456" s="75"/>
      <c r="D456" s="74"/>
      <c r="E456" s="74"/>
      <c r="F456" s="74"/>
      <c r="G456" s="74"/>
      <c r="H456" s="74"/>
    </row>
    <row r="457" spans="1:8">
      <c r="A457" s="74"/>
      <c r="B457" s="75"/>
      <c r="C457" s="75"/>
      <c r="D457" s="74"/>
      <c r="E457" s="74"/>
      <c r="F457" s="74"/>
      <c r="G457" s="74"/>
      <c r="H457" s="74"/>
    </row>
    <row r="458" spans="1:8">
      <c r="A458" s="74"/>
      <c r="B458" s="75"/>
      <c r="C458" s="75"/>
      <c r="D458" s="74"/>
      <c r="E458" s="74"/>
      <c r="F458" s="74"/>
      <c r="G458" s="74"/>
      <c r="H458" s="74"/>
    </row>
    <row r="459" spans="1:8">
      <c r="A459" s="74"/>
      <c r="B459" s="75"/>
      <c r="C459" s="75"/>
      <c r="D459" s="74"/>
      <c r="E459" s="74"/>
      <c r="F459" s="74"/>
      <c r="G459" s="74"/>
      <c r="H459" s="74"/>
    </row>
    <row r="460" spans="1:8">
      <c r="A460" s="74"/>
      <c r="B460" s="75"/>
      <c r="C460" s="75"/>
      <c r="D460" s="74"/>
      <c r="E460" s="74"/>
      <c r="F460" s="74"/>
      <c r="G460" s="74"/>
      <c r="H460" s="74"/>
    </row>
    <row r="461" spans="1:8">
      <c r="A461" s="74"/>
      <c r="B461" s="75"/>
      <c r="C461" s="75"/>
      <c r="D461" s="74"/>
      <c r="E461" s="74"/>
      <c r="F461" s="74"/>
      <c r="G461" s="74"/>
      <c r="H461" s="74"/>
    </row>
    <row r="462" spans="1:8">
      <c r="A462" s="74"/>
      <c r="B462" s="75"/>
      <c r="C462" s="75"/>
      <c r="D462" s="74"/>
      <c r="E462" s="74"/>
      <c r="F462" s="74"/>
      <c r="G462" s="74"/>
      <c r="H462" s="74"/>
    </row>
    <row r="463" spans="1:8">
      <c r="A463" s="74"/>
      <c r="B463" s="75"/>
      <c r="C463" s="75"/>
      <c r="D463" s="74"/>
      <c r="E463" s="74"/>
      <c r="F463" s="74"/>
      <c r="G463" s="74"/>
      <c r="H463" s="74"/>
    </row>
    <row r="464" spans="1:8">
      <c r="A464" s="74"/>
      <c r="B464" s="75"/>
      <c r="C464" s="75"/>
      <c r="D464" s="74"/>
      <c r="E464" s="74"/>
      <c r="F464" s="74"/>
      <c r="G464" s="74"/>
      <c r="H464" s="74"/>
    </row>
    <row r="465" spans="1:8">
      <c r="A465" s="74"/>
      <c r="B465" s="75"/>
      <c r="C465" s="75"/>
      <c r="D465" s="74"/>
      <c r="E465" s="74"/>
      <c r="F465" s="74"/>
      <c r="G465" s="74"/>
      <c r="H465" s="74"/>
    </row>
    <row r="466" spans="1:8">
      <c r="A466" s="74"/>
      <c r="B466" s="75"/>
      <c r="C466" s="75"/>
      <c r="D466" s="74"/>
      <c r="E466" s="74"/>
      <c r="F466" s="74"/>
      <c r="G466" s="74"/>
      <c r="H466" s="74"/>
    </row>
    <row r="467" spans="1:8">
      <c r="A467" s="74"/>
      <c r="B467" s="75"/>
      <c r="C467" s="75"/>
      <c r="D467" s="74"/>
      <c r="E467" s="74"/>
      <c r="F467" s="74"/>
      <c r="G467" s="74"/>
      <c r="H467" s="74"/>
    </row>
    <row r="468" spans="1:8">
      <c r="A468" s="74"/>
      <c r="B468" s="75"/>
      <c r="C468" s="75"/>
      <c r="D468" s="74"/>
      <c r="E468" s="74"/>
      <c r="F468" s="74"/>
      <c r="G468" s="74"/>
      <c r="H468" s="74"/>
    </row>
    <row r="469" spans="1:8">
      <c r="A469" s="74"/>
      <c r="B469" s="75"/>
      <c r="C469" s="75"/>
      <c r="D469" s="74"/>
      <c r="E469" s="74"/>
      <c r="F469" s="74"/>
      <c r="G469" s="74"/>
      <c r="H469" s="74"/>
    </row>
    <row r="470" spans="1:8">
      <c r="A470" s="74"/>
      <c r="B470" s="75"/>
      <c r="C470" s="75"/>
      <c r="D470" s="74"/>
      <c r="E470" s="74"/>
      <c r="F470" s="74"/>
      <c r="G470" s="74"/>
      <c r="H470" s="74"/>
    </row>
    <row r="471" spans="1:8">
      <c r="A471" s="74"/>
      <c r="B471" s="75"/>
      <c r="C471" s="75"/>
      <c r="D471" s="74"/>
      <c r="E471" s="74"/>
      <c r="F471" s="74"/>
      <c r="G471" s="74"/>
      <c r="H471" s="74"/>
    </row>
    <row r="472" spans="1:8">
      <c r="A472" s="74"/>
      <c r="B472" s="75"/>
      <c r="C472" s="75"/>
      <c r="D472" s="74"/>
      <c r="E472" s="74"/>
      <c r="F472" s="74"/>
      <c r="G472" s="74"/>
      <c r="H472" s="74"/>
    </row>
    <row r="473" spans="1:8">
      <c r="A473" s="74"/>
      <c r="B473" s="75"/>
      <c r="C473" s="75"/>
      <c r="D473" s="74"/>
      <c r="E473" s="74"/>
      <c r="F473" s="74"/>
      <c r="G473" s="74"/>
      <c r="H473" s="74"/>
    </row>
    <row r="474" spans="1:8">
      <c r="A474" s="74"/>
      <c r="B474" s="75"/>
      <c r="C474" s="75"/>
      <c r="D474" s="74"/>
      <c r="E474" s="74"/>
      <c r="F474" s="74"/>
      <c r="G474" s="74"/>
      <c r="H474" s="74"/>
    </row>
    <row r="475" spans="1:8">
      <c r="A475" s="74"/>
      <c r="B475" s="75"/>
      <c r="C475" s="75"/>
      <c r="D475" s="74"/>
      <c r="E475" s="74"/>
      <c r="F475" s="74"/>
      <c r="G475" s="74"/>
      <c r="H475" s="74"/>
    </row>
    <row r="476" spans="1:8">
      <c r="A476" s="74"/>
      <c r="B476" s="75"/>
      <c r="C476" s="75"/>
      <c r="D476" s="74"/>
      <c r="E476" s="74"/>
      <c r="F476" s="74"/>
      <c r="G476" s="74"/>
      <c r="H476" s="74"/>
    </row>
    <row r="477" spans="1:8">
      <c r="A477" s="74"/>
      <c r="B477" s="75"/>
      <c r="C477" s="75"/>
      <c r="D477" s="74"/>
      <c r="E477" s="74"/>
      <c r="F477" s="74"/>
      <c r="G477" s="74"/>
      <c r="H477" s="74"/>
    </row>
    <row r="478" spans="1:8">
      <c r="A478" s="74"/>
      <c r="B478" s="75"/>
      <c r="C478" s="75"/>
      <c r="D478" s="74"/>
      <c r="E478" s="74"/>
      <c r="F478" s="74"/>
      <c r="G478" s="74"/>
      <c r="H478" s="74"/>
    </row>
    <row r="479" spans="1:8">
      <c r="A479" s="74"/>
      <c r="B479" s="75"/>
      <c r="C479" s="75"/>
      <c r="D479" s="74"/>
      <c r="E479" s="74"/>
      <c r="F479" s="74"/>
      <c r="G479" s="74"/>
      <c r="H479" s="74"/>
    </row>
    <row r="480" spans="1:8">
      <c r="A480" s="74"/>
      <c r="B480" s="75"/>
      <c r="C480" s="75"/>
      <c r="D480" s="74"/>
      <c r="E480" s="74"/>
      <c r="F480" s="74"/>
      <c r="G480" s="74"/>
      <c r="H480" s="74"/>
    </row>
    <row r="481" spans="1:8">
      <c r="A481" s="74"/>
      <c r="B481" s="75"/>
      <c r="C481" s="75"/>
      <c r="D481" s="74"/>
      <c r="E481" s="74"/>
      <c r="F481" s="74"/>
      <c r="G481" s="74"/>
      <c r="H481" s="74"/>
    </row>
    <row r="482" spans="1:8">
      <c r="A482" s="74"/>
      <c r="B482" s="75"/>
      <c r="C482" s="75"/>
      <c r="D482" s="74"/>
      <c r="E482" s="74"/>
      <c r="F482" s="74"/>
      <c r="G482" s="74"/>
      <c r="H482" s="74"/>
    </row>
    <row r="483" spans="1:8">
      <c r="A483" s="74"/>
      <c r="B483" s="75"/>
      <c r="C483" s="75"/>
      <c r="D483" s="74"/>
      <c r="E483" s="74"/>
      <c r="F483" s="74"/>
      <c r="G483" s="74"/>
      <c r="H483" s="74"/>
    </row>
    <row r="484" spans="1:8">
      <c r="A484" s="74"/>
      <c r="B484" s="75"/>
      <c r="C484" s="75"/>
      <c r="D484" s="74"/>
      <c r="E484" s="74"/>
      <c r="F484" s="74"/>
      <c r="G484" s="74"/>
      <c r="H484" s="74"/>
    </row>
    <row r="485" spans="1:8">
      <c r="A485" s="74"/>
      <c r="B485" s="75"/>
      <c r="C485" s="75"/>
      <c r="D485" s="74"/>
      <c r="E485" s="74"/>
      <c r="F485" s="74"/>
      <c r="G485" s="74"/>
      <c r="H485" s="74"/>
    </row>
    <row r="486" spans="1:8">
      <c r="A486" s="74"/>
      <c r="B486" s="75"/>
      <c r="C486" s="75"/>
      <c r="D486" s="74"/>
      <c r="E486" s="74"/>
      <c r="F486" s="74"/>
      <c r="G486" s="74"/>
      <c r="H486" s="74"/>
    </row>
    <row r="487" spans="1:8">
      <c r="A487" s="74"/>
      <c r="B487" s="75"/>
      <c r="C487" s="75"/>
      <c r="D487" s="74"/>
      <c r="E487" s="74"/>
      <c r="F487" s="74"/>
      <c r="G487" s="74"/>
      <c r="H487" s="74"/>
    </row>
    <row r="488" spans="1:8">
      <c r="A488" s="74"/>
      <c r="B488" s="75"/>
      <c r="C488" s="75"/>
      <c r="D488" s="74"/>
      <c r="E488" s="74"/>
      <c r="F488" s="74"/>
      <c r="G488" s="74"/>
      <c r="H488" s="74"/>
    </row>
    <row r="489" spans="1:8">
      <c r="A489" s="74"/>
      <c r="B489" s="75"/>
      <c r="C489" s="75"/>
      <c r="D489" s="74"/>
      <c r="E489" s="74"/>
      <c r="F489" s="74"/>
      <c r="G489" s="74"/>
      <c r="H489" s="74"/>
    </row>
    <row r="490" spans="1:8">
      <c r="A490" s="74"/>
      <c r="B490" s="75"/>
      <c r="C490" s="75"/>
      <c r="D490" s="74"/>
      <c r="E490" s="74"/>
      <c r="F490" s="74"/>
      <c r="G490" s="74"/>
      <c r="H490" s="74"/>
    </row>
    <row r="491" spans="1:8">
      <c r="A491" s="74"/>
      <c r="B491" s="75"/>
      <c r="C491" s="75"/>
      <c r="D491" s="74"/>
      <c r="E491" s="74"/>
      <c r="F491" s="74"/>
      <c r="G491" s="74"/>
      <c r="H491" s="74"/>
    </row>
    <row r="492" spans="1:8">
      <c r="A492" s="74"/>
      <c r="B492" s="75"/>
      <c r="C492" s="75"/>
      <c r="D492" s="74"/>
      <c r="E492" s="74"/>
      <c r="F492" s="74"/>
      <c r="G492" s="74"/>
      <c r="H492" s="74"/>
    </row>
    <row r="493" spans="1:8">
      <c r="A493" s="74"/>
      <c r="B493" s="75"/>
      <c r="C493" s="75"/>
      <c r="D493" s="74"/>
      <c r="E493" s="74"/>
      <c r="F493" s="74"/>
      <c r="G493" s="74"/>
      <c r="H493" s="74"/>
    </row>
    <row r="494" spans="1:8">
      <c r="A494" s="74"/>
      <c r="B494" s="75"/>
      <c r="C494" s="75"/>
      <c r="D494" s="74"/>
      <c r="E494" s="74"/>
      <c r="F494" s="74"/>
      <c r="G494" s="74"/>
      <c r="H494" s="74"/>
    </row>
    <row r="495" spans="1:8">
      <c r="A495" s="74"/>
      <c r="B495" s="75"/>
      <c r="C495" s="75"/>
      <c r="D495" s="74"/>
      <c r="E495" s="74"/>
      <c r="F495" s="74"/>
      <c r="G495" s="74"/>
      <c r="H495" s="74"/>
    </row>
    <row r="496" spans="1:8">
      <c r="A496" s="74"/>
      <c r="B496" s="75"/>
      <c r="C496" s="75"/>
      <c r="D496" s="74"/>
      <c r="E496" s="74"/>
      <c r="F496" s="74"/>
      <c r="G496" s="74"/>
      <c r="H496" s="74"/>
    </row>
    <row r="497" spans="1:8">
      <c r="A497" s="74"/>
      <c r="B497" s="75"/>
      <c r="C497" s="75"/>
      <c r="D497" s="74"/>
      <c r="E497" s="74"/>
      <c r="F497" s="74"/>
      <c r="G497" s="74"/>
      <c r="H497" s="74"/>
    </row>
    <row r="498" spans="1:8">
      <c r="A498" s="74"/>
      <c r="B498" s="75"/>
      <c r="C498" s="75"/>
      <c r="D498" s="74"/>
      <c r="E498" s="74"/>
      <c r="F498" s="74"/>
      <c r="G498" s="74"/>
      <c r="H498" s="74"/>
    </row>
    <row r="499" spans="1:8">
      <c r="A499" s="74"/>
      <c r="B499" s="75"/>
      <c r="C499" s="75"/>
      <c r="D499" s="74"/>
      <c r="E499" s="74"/>
      <c r="F499" s="74"/>
      <c r="G499" s="74"/>
      <c r="H499" s="74"/>
    </row>
    <row r="500" spans="1:8">
      <c r="A500" s="74"/>
      <c r="B500" s="75"/>
      <c r="C500" s="75"/>
      <c r="D500" s="74"/>
      <c r="E500" s="74"/>
      <c r="F500" s="74"/>
      <c r="G500" s="74"/>
      <c r="H500" s="74"/>
    </row>
    <row r="501" spans="1:8">
      <c r="A501" s="74"/>
      <c r="B501" s="75"/>
      <c r="C501" s="75"/>
      <c r="D501" s="74"/>
      <c r="E501" s="74"/>
      <c r="F501" s="74"/>
      <c r="G501" s="74"/>
      <c r="H501" s="74"/>
    </row>
    <row r="502" spans="1:8">
      <c r="A502" s="74"/>
      <c r="B502" s="75"/>
      <c r="C502" s="75"/>
      <c r="D502" s="74"/>
      <c r="E502" s="74"/>
      <c r="F502" s="74"/>
      <c r="G502" s="74"/>
      <c r="H502" s="74"/>
    </row>
    <row r="503" spans="1:8">
      <c r="A503" s="74"/>
      <c r="B503" s="75"/>
      <c r="C503" s="75"/>
      <c r="D503" s="74"/>
      <c r="E503" s="74"/>
      <c r="F503" s="74"/>
      <c r="G503" s="74"/>
      <c r="H503" s="74"/>
    </row>
    <row r="504" spans="1:8">
      <c r="A504" s="74"/>
      <c r="B504" s="75"/>
      <c r="C504" s="75"/>
      <c r="D504" s="74"/>
      <c r="E504" s="74"/>
      <c r="F504" s="74"/>
      <c r="G504" s="74"/>
      <c r="H504" s="74"/>
    </row>
    <row r="505" spans="1:8">
      <c r="A505" s="74"/>
      <c r="B505" s="75"/>
      <c r="C505" s="75"/>
      <c r="D505" s="74"/>
      <c r="E505" s="74"/>
      <c r="F505" s="74"/>
      <c r="G505" s="74"/>
      <c r="H505" s="74"/>
    </row>
    <row r="506" spans="1:8">
      <c r="A506" s="74"/>
      <c r="B506" s="75"/>
      <c r="C506" s="75"/>
      <c r="D506" s="74"/>
      <c r="E506" s="74"/>
      <c r="F506" s="74"/>
      <c r="G506" s="74"/>
      <c r="H506" s="74"/>
    </row>
    <row r="507" spans="1:8">
      <c r="A507" s="74"/>
      <c r="B507" s="75"/>
      <c r="C507" s="75"/>
      <c r="D507" s="74"/>
      <c r="E507" s="74"/>
      <c r="F507" s="74"/>
      <c r="G507" s="74"/>
      <c r="H507" s="74"/>
    </row>
    <row r="508" spans="1:8">
      <c r="A508" s="74"/>
      <c r="B508" s="75"/>
      <c r="C508" s="75"/>
      <c r="D508" s="74"/>
      <c r="E508" s="74"/>
      <c r="F508" s="74"/>
      <c r="G508" s="74"/>
      <c r="H508" s="74"/>
    </row>
    <row r="509" spans="1:8">
      <c r="A509" s="74"/>
      <c r="B509" s="75"/>
      <c r="C509" s="75"/>
      <c r="D509" s="74"/>
      <c r="E509" s="74"/>
      <c r="F509" s="74"/>
      <c r="G509" s="74"/>
      <c r="H509" s="74"/>
    </row>
    <row r="510" spans="1:8">
      <c r="A510" s="74"/>
      <c r="B510" s="75"/>
      <c r="C510" s="75"/>
      <c r="D510" s="74"/>
      <c r="E510" s="74"/>
      <c r="F510" s="74"/>
      <c r="G510" s="74"/>
      <c r="H510" s="74"/>
    </row>
    <row r="511" spans="1:8">
      <c r="A511" s="74"/>
      <c r="B511" s="75"/>
      <c r="C511" s="75"/>
      <c r="D511" s="74"/>
      <c r="E511" s="74"/>
      <c r="F511" s="74"/>
      <c r="G511" s="74"/>
      <c r="H511" s="74"/>
    </row>
    <row r="512" spans="1:8">
      <c r="A512" s="74"/>
      <c r="B512" s="75"/>
      <c r="C512" s="75"/>
      <c r="D512" s="74"/>
      <c r="E512" s="74"/>
      <c r="F512" s="74"/>
      <c r="G512" s="74"/>
      <c r="H512" s="74"/>
    </row>
    <row r="513" spans="1:8">
      <c r="A513" s="74"/>
      <c r="B513" s="75"/>
      <c r="C513" s="75"/>
      <c r="D513" s="74"/>
      <c r="E513" s="74"/>
      <c r="F513" s="74"/>
      <c r="G513" s="74"/>
      <c r="H513" s="74"/>
    </row>
    <row r="514" spans="1:8">
      <c r="A514" s="74"/>
      <c r="B514" s="75"/>
      <c r="C514" s="75"/>
      <c r="D514" s="74"/>
      <c r="E514" s="74"/>
      <c r="F514" s="74"/>
      <c r="G514" s="74"/>
      <c r="H514" s="74"/>
    </row>
    <row r="515" spans="1:8">
      <c r="A515" s="74"/>
      <c r="B515" s="75"/>
      <c r="C515" s="75"/>
      <c r="D515" s="74"/>
      <c r="E515" s="74"/>
      <c r="F515" s="74"/>
      <c r="G515" s="74"/>
      <c r="H515" s="74"/>
    </row>
    <row r="516" spans="1:8">
      <c r="A516" s="74"/>
      <c r="B516" s="75"/>
      <c r="C516" s="75"/>
      <c r="D516" s="74"/>
      <c r="E516" s="74"/>
      <c r="F516" s="74"/>
      <c r="G516" s="74"/>
      <c r="H516" s="74"/>
    </row>
    <row r="517" spans="1:8">
      <c r="A517" s="74"/>
      <c r="B517" s="75"/>
      <c r="C517" s="75"/>
      <c r="D517" s="74"/>
      <c r="E517" s="74"/>
      <c r="F517" s="74"/>
      <c r="G517" s="74"/>
      <c r="H517" s="74"/>
    </row>
    <row r="518" spans="1:8">
      <c r="A518" s="74"/>
      <c r="B518" s="75"/>
      <c r="C518" s="75"/>
      <c r="D518" s="74"/>
      <c r="E518" s="74"/>
      <c r="F518" s="74"/>
      <c r="G518" s="74"/>
      <c r="H518" s="74"/>
    </row>
    <row r="519" spans="1:8">
      <c r="A519" s="74"/>
      <c r="B519" s="75"/>
      <c r="C519" s="75"/>
      <c r="D519" s="74"/>
      <c r="E519" s="74"/>
      <c r="F519" s="74"/>
      <c r="G519" s="74"/>
      <c r="H519" s="74"/>
    </row>
    <row r="520" spans="1:8">
      <c r="A520" s="74"/>
      <c r="B520" s="75"/>
      <c r="C520" s="75"/>
      <c r="D520" s="74"/>
      <c r="E520" s="74"/>
      <c r="F520" s="74"/>
      <c r="G520" s="74"/>
      <c r="H520" s="74"/>
    </row>
    <row r="521" spans="1:8">
      <c r="A521" s="74"/>
      <c r="B521" s="75"/>
      <c r="C521" s="75"/>
      <c r="D521" s="74"/>
      <c r="E521" s="74"/>
      <c r="F521" s="74"/>
      <c r="G521" s="74"/>
      <c r="H521" s="74"/>
    </row>
    <row r="522" spans="1:8">
      <c r="A522" s="74"/>
      <c r="B522" s="75"/>
      <c r="C522" s="75"/>
      <c r="D522" s="74"/>
      <c r="E522" s="74"/>
      <c r="F522" s="74"/>
      <c r="G522" s="74"/>
      <c r="H522" s="74"/>
    </row>
    <row r="523" spans="1:8">
      <c r="A523" s="74"/>
      <c r="B523" s="75"/>
      <c r="C523" s="75"/>
      <c r="D523" s="74"/>
      <c r="E523" s="74"/>
      <c r="F523" s="74"/>
      <c r="G523" s="74"/>
      <c r="H523" s="74"/>
    </row>
    <row r="524" spans="1:8">
      <c r="A524" s="74"/>
      <c r="B524" s="75"/>
      <c r="C524" s="75"/>
      <c r="D524" s="74"/>
      <c r="E524" s="74"/>
      <c r="F524" s="74"/>
      <c r="G524" s="74"/>
      <c r="H524" s="74"/>
    </row>
    <row r="525" spans="1:8">
      <c r="A525" s="74"/>
      <c r="B525" s="75"/>
      <c r="C525" s="75"/>
      <c r="D525" s="74"/>
      <c r="E525" s="74"/>
      <c r="F525" s="74"/>
      <c r="G525" s="74"/>
      <c r="H525" s="74"/>
    </row>
    <row r="526" spans="1:8">
      <c r="A526" s="74"/>
      <c r="B526" s="75"/>
      <c r="C526" s="75"/>
      <c r="D526" s="74"/>
      <c r="E526" s="74"/>
      <c r="F526" s="74"/>
      <c r="G526" s="74"/>
      <c r="H526" s="74"/>
    </row>
    <row r="527" spans="1:8">
      <c r="A527" s="74"/>
      <c r="B527" s="75"/>
      <c r="C527" s="75"/>
      <c r="D527" s="74"/>
      <c r="E527" s="74"/>
      <c r="F527" s="74"/>
      <c r="G527" s="74"/>
      <c r="H527" s="74"/>
    </row>
    <row r="528" spans="1:8">
      <c r="A528" s="74"/>
      <c r="B528" s="75"/>
      <c r="C528" s="75"/>
      <c r="D528" s="74"/>
      <c r="E528" s="74"/>
      <c r="F528" s="74"/>
      <c r="G528" s="74"/>
      <c r="H528" s="74"/>
    </row>
    <row r="529" spans="1:8">
      <c r="A529" s="74"/>
      <c r="B529" s="75"/>
      <c r="C529" s="75"/>
      <c r="D529" s="74"/>
      <c r="E529" s="74"/>
      <c r="F529" s="74"/>
      <c r="G529" s="74"/>
      <c r="H529" s="74"/>
    </row>
    <row r="530" spans="1:8">
      <c r="A530" s="74"/>
      <c r="B530" s="75"/>
      <c r="C530" s="75"/>
      <c r="D530" s="74"/>
      <c r="E530" s="74"/>
      <c r="F530" s="74"/>
      <c r="G530" s="74"/>
      <c r="H530" s="74"/>
    </row>
    <row r="531" spans="1:8">
      <c r="A531" s="74"/>
      <c r="B531" s="75"/>
      <c r="C531" s="75"/>
      <c r="D531" s="74"/>
      <c r="E531" s="74"/>
      <c r="F531" s="74"/>
      <c r="G531" s="74"/>
      <c r="H531" s="74"/>
    </row>
    <row r="532" spans="1:8">
      <c r="A532" s="74"/>
      <c r="B532" s="75"/>
      <c r="C532" s="75"/>
      <c r="D532" s="74"/>
      <c r="E532" s="74"/>
      <c r="F532" s="74"/>
      <c r="G532" s="74"/>
      <c r="H532" s="74"/>
    </row>
    <row r="533" spans="1:8">
      <c r="A533" s="74"/>
      <c r="B533" s="75"/>
      <c r="C533" s="75"/>
      <c r="D533" s="74"/>
      <c r="E533" s="74"/>
      <c r="F533" s="74"/>
      <c r="G533" s="74"/>
      <c r="H533" s="74"/>
    </row>
    <row r="534" spans="1:8">
      <c r="A534" s="74"/>
      <c r="B534" s="75"/>
      <c r="C534" s="75"/>
      <c r="D534" s="74"/>
      <c r="E534" s="74"/>
      <c r="F534" s="74"/>
      <c r="G534" s="74"/>
      <c r="H534" s="74"/>
    </row>
    <row r="535" spans="1:8">
      <c r="A535" s="74"/>
      <c r="B535" s="75"/>
      <c r="C535" s="75"/>
      <c r="D535" s="74"/>
      <c r="E535" s="74"/>
      <c r="F535" s="74"/>
      <c r="G535" s="74"/>
      <c r="H535" s="74"/>
    </row>
    <row r="536" spans="1:8">
      <c r="A536" s="74"/>
      <c r="B536" s="75"/>
      <c r="C536" s="75"/>
      <c r="D536" s="74"/>
      <c r="E536" s="74"/>
      <c r="F536" s="74"/>
      <c r="G536" s="74"/>
      <c r="H536" s="74"/>
    </row>
    <row r="537" spans="1:8">
      <c r="A537" s="74"/>
      <c r="B537" s="75"/>
      <c r="C537" s="75"/>
      <c r="D537" s="74"/>
      <c r="E537" s="74"/>
      <c r="F537" s="74"/>
      <c r="G537" s="74"/>
      <c r="H537" s="74"/>
    </row>
    <row r="538" spans="1:8">
      <c r="A538" s="74"/>
      <c r="B538" s="75"/>
      <c r="C538" s="75"/>
      <c r="D538" s="74"/>
      <c r="E538" s="74"/>
      <c r="F538" s="74"/>
      <c r="G538" s="74"/>
      <c r="H538" s="74"/>
    </row>
    <row r="539" spans="1:8">
      <c r="A539" s="74"/>
      <c r="B539" s="75"/>
      <c r="C539" s="75"/>
      <c r="D539" s="74"/>
      <c r="E539" s="74"/>
      <c r="F539" s="74"/>
      <c r="G539" s="74"/>
      <c r="H539" s="74"/>
    </row>
    <row r="540" spans="1:8">
      <c r="A540" s="74"/>
      <c r="B540" s="75"/>
      <c r="C540" s="75"/>
      <c r="D540" s="74"/>
      <c r="E540" s="74"/>
      <c r="F540" s="74"/>
      <c r="G540" s="74"/>
      <c r="H540" s="74"/>
    </row>
    <row r="541" spans="1:8">
      <c r="A541" s="74"/>
      <c r="B541" s="75"/>
      <c r="C541" s="75"/>
      <c r="D541" s="74"/>
      <c r="E541" s="74"/>
      <c r="F541" s="74"/>
      <c r="G541" s="74"/>
      <c r="H541" s="74"/>
    </row>
    <row r="542" spans="1:8">
      <c r="A542" s="74"/>
      <c r="B542" s="75"/>
      <c r="C542" s="75"/>
      <c r="D542" s="74"/>
      <c r="E542" s="74"/>
      <c r="F542" s="74"/>
      <c r="G542" s="74"/>
      <c r="H542" s="74"/>
    </row>
    <row r="543" spans="1:8">
      <c r="A543" s="74"/>
      <c r="B543" s="75"/>
      <c r="C543" s="75"/>
      <c r="D543" s="74"/>
      <c r="E543" s="74"/>
      <c r="F543" s="74"/>
      <c r="G543" s="74"/>
      <c r="H543" s="74"/>
    </row>
    <row r="544" spans="1:8">
      <c r="A544" s="74"/>
      <c r="B544" s="75"/>
      <c r="C544" s="75"/>
      <c r="D544" s="74"/>
      <c r="E544" s="74"/>
      <c r="F544" s="74"/>
      <c r="G544" s="74"/>
      <c r="H544" s="74"/>
    </row>
    <row r="545" spans="1:8">
      <c r="A545" s="74"/>
      <c r="B545" s="75"/>
      <c r="C545" s="75"/>
      <c r="D545" s="74"/>
      <c r="E545" s="74"/>
      <c r="F545" s="74"/>
      <c r="G545" s="74"/>
      <c r="H545" s="74"/>
    </row>
    <row r="546" spans="1:8">
      <c r="A546" s="74"/>
      <c r="B546" s="75"/>
      <c r="C546" s="75"/>
      <c r="D546" s="74"/>
      <c r="E546" s="74"/>
      <c r="F546" s="74"/>
      <c r="G546" s="74"/>
      <c r="H546" s="74"/>
    </row>
    <row r="547" spans="1:8">
      <c r="A547" s="74"/>
      <c r="B547" s="75"/>
      <c r="C547" s="75"/>
      <c r="D547" s="74"/>
      <c r="E547" s="74"/>
      <c r="F547" s="74"/>
      <c r="G547" s="74"/>
      <c r="H547" s="74"/>
    </row>
    <row r="548" spans="1:8">
      <c r="A548" s="74"/>
      <c r="B548" s="75"/>
      <c r="C548" s="75"/>
      <c r="D548" s="74"/>
      <c r="E548" s="74"/>
      <c r="F548" s="74"/>
      <c r="G548" s="74"/>
      <c r="H548" s="74"/>
    </row>
    <row r="549" spans="1:8">
      <c r="A549" s="74"/>
      <c r="B549" s="75"/>
      <c r="C549" s="75"/>
      <c r="D549" s="74"/>
      <c r="E549" s="74"/>
      <c r="F549" s="74"/>
      <c r="G549" s="74"/>
      <c r="H549" s="74"/>
    </row>
    <row r="550" spans="1:8">
      <c r="A550" s="74"/>
      <c r="B550" s="75"/>
      <c r="C550" s="75"/>
      <c r="D550" s="74"/>
      <c r="E550" s="74"/>
      <c r="F550" s="74"/>
      <c r="G550" s="74"/>
      <c r="H550" s="74"/>
    </row>
    <row r="551" spans="1:8">
      <c r="A551" s="74"/>
      <c r="B551" s="75"/>
      <c r="C551" s="75"/>
      <c r="D551" s="74"/>
      <c r="E551" s="74"/>
      <c r="F551" s="74"/>
      <c r="G551" s="74"/>
      <c r="H551" s="74"/>
    </row>
    <row r="552" spans="1:8">
      <c r="A552" s="74"/>
      <c r="B552" s="75"/>
      <c r="C552" s="75"/>
      <c r="D552" s="74"/>
      <c r="E552" s="74"/>
      <c r="F552" s="74"/>
      <c r="G552" s="74"/>
      <c r="H552" s="74"/>
    </row>
    <row r="553" spans="1:8">
      <c r="A553" s="74"/>
      <c r="B553" s="75"/>
      <c r="C553" s="75"/>
      <c r="D553" s="74"/>
      <c r="E553" s="74"/>
      <c r="F553" s="74"/>
      <c r="G553" s="74"/>
      <c r="H553" s="74"/>
    </row>
    <row r="554" spans="1:8">
      <c r="A554" s="74"/>
      <c r="B554" s="75"/>
      <c r="C554" s="75"/>
      <c r="D554" s="74"/>
      <c r="E554" s="74"/>
      <c r="F554" s="74"/>
      <c r="G554" s="74"/>
      <c r="H554" s="74"/>
    </row>
    <row r="555" spans="1:8">
      <c r="A555" s="74"/>
      <c r="B555" s="75"/>
      <c r="C555" s="75"/>
      <c r="D555" s="74"/>
      <c r="E555" s="74"/>
      <c r="F555" s="74"/>
      <c r="G555" s="74"/>
      <c r="H555" s="74"/>
    </row>
    <row r="556" spans="1:8">
      <c r="A556" s="74"/>
      <c r="B556" s="75"/>
      <c r="C556" s="75"/>
      <c r="D556" s="74"/>
      <c r="E556" s="74"/>
      <c r="F556" s="74"/>
      <c r="G556" s="74"/>
      <c r="H556" s="74"/>
    </row>
    <row r="557" spans="1:8">
      <c r="A557" s="74"/>
      <c r="B557" s="75"/>
      <c r="C557" s="75"/>
      <c r="D557" s="74"/>
      <c r="E557" s="74"/>
      <c r="F557" s="74"/>
      <c r="G557" s="74"/>
      <c r="H557" s="74"/>
    </row>
    <row r="558" spans="1:8">
      <c r="A558" s="74"/>
      <c r="B558" s="75"/>
      <c r="C558" s="75"/>
      <c r="D558" s="74"/>
      <c r="E558" s="74"/>
      <c r="F558" s="74"/>
      <c r="G558" s="74"/>
      <c r="H558" s="74"/>
    </row>
    <row r="559" spans="1:8">
      <c r="A559" s="74"/>
      <c r="B559" s="75"/>
      <c r="C559" s="75"/>
      <c r="D559" s="74"/>
      <c r="E559" s="74"/>
      <c r="F559" s="74"/>
      <c r="G559" s="74"/>
      <c r="H559" s="74"/>
    </row>
    <row r="560" spans="1:8">
      <c r="A560" s="74"/>
      <c r="B560" s="75"/>
      <c r="C560" s="75"/>
      <c r="D560" s="74"/>
      <c r="E560" s="74"/>
      <c r="F560" s="74"/>
      <c r="G560" s="74"/>
      <c r="H560" s="74"/>
    </row>
    <row r="561" spans="1:8">
      <c r="A561" s="74"/>
      <c r="B561" s="75"/>
      <c r="C561" s="75"/>
      <c r="D561" s="74"/>
      <c r="E561" s="74"/>
      <c r="F561" s="74"/>
      <c r="G561" s="74"/>
      <c r="H561" s="74"/>
    </row>
    <row r="562" spans="1:8">
      <c r="A562" s="74"/>
      <c r="B562" s="75"/>
      <c r="C562" s="75"/>
      <c r="D562" s="74"/>
      <c r="E562" s="74"/>
      <c r="F562" s="74"/>
      <c r="G562" s="74"/>
      <c r="H562" s="74"/>
    </row>
    <row r="563" spans="1:8">
      <c r="A563" s="74"/>
      <c r="B563" s="75"/>
      <c r="C563" s="75"/>
      <c r="D563" s="74"/>
      <c r="E563" s="74"/>
      <c r="F563" s="74"/>
      <c r="G563" s="74"/>
      <c r="H563" s="74"/>
    </row>
    <row r="564" spans="1:8">
      <c r="A564" s="74"/>
      <c r="B564" s="75"/>
      <c r="C564" s="75"/>
      <c r="D564" s="74"/>
      <c r="E564" s="74"/>
      <c r="F564" s="74"/>
      <c r="G564" s="74"/>
      <c r="H564" s="74"/>
    </row>
    <row r="565" spans="1:8">
      <c r="A565" s="74"/>
      <c r="B565" s="75"/>
      <c r="C565" s="75"/>
      <c r="D565" s="74"/>
      <c r="E565" s="74"/>
      <c r="F565" s="74"/>
      <c r="G565" s="74"/>
      <c r="H565" s="74"/>
    </row>
    <row r="566" spans="1:8">
      <c r="A566" s="74"/>
      <c r="B566" s="75"/>
      <c r="C566" s="75"/>
      <c r="D566" s="74"/>
      <c r="E566" s="74"/>
      <c r="F566" s="74"/>
      <c r="G566" s="74"/>
      <c r="H566" s="74"/>
    </row>
    <row r="567" spans="1:8">
      <c r="A567" s="74"/>
      <c r="B567" s="75"/>
      <c r="C567" s="75"/>
      <c r="D567" s="74"/>
      <c r="E567" s="74"/>
      <c r="F567" s="74"/>
      <c r="G567" s="74"/>
      <c r="H567" s="74"/>
    </row>
    <row r="568" spans="1:8">
      <c r="A568" s="74"/>
      <c r="B568" s="75"/>
      <c r="C568" s="75"/>
      <c r="D568" s="74"/>
      <c r="E568" s="74"/>
      <c r="F568" s="74"/>
      <c r="G568" s="74"/>
      <c r="H568" s="74"/>
    </row>
    <row r="569" spans="1:8">
      <c r="A569" s="74"/>
      <c r="B569" s="75"/>
      <c r="C569" s="75"/>
      <c r="D569" s="74"/>
      <c r="E569" s="74"/>
      <c r="F569" s="74"/>
      <c r="G569" s="74"/>
      <c r="H569" s="74"/>
    </row>
    <row r="570" spans="1:8">
      <c r="A570" s="74"/>
      <c r="B570" s="75"/>
      <c r="C570" s="75"/>
      <c r="D570" s="74"/>
      <c r="E570" s="74"/>
      <c r="F570" s="74"/>
      <c r="G570" s="74"/>
      <c r="H570" s="74"/>
    </row>
    <row r="571" spans="1:8">
      <c r="A571" s="74"/>
      <c r="B571" s="75"/>
      <c r="C571" s="75"/>
      <c r="D571" s="74"/>
      <c r="E571" s="74"/>
      <c r="F571" s="74"/>
      <c r="G571" s="74"/>
      <c r="H571" s="74"/>
    </row>
    <row r="572" spans="1:8">
      <c r="A572" s="74"/>
      <c r="B572" s="75"/>
      <c r="C572" s="75"/>
      <c r="D572" s="74"/>
      <c r="E572" s="74"/>
      <c r="F572" s="74"/>
      <c r="G572" s="74"/>
      <c r="H572" s="74"/>
    </row>
    <row r="573" spans="1:8">
      <c r="A573" s="74"/>
      <c r="B573" s="75"/>
      <c r="C573" s="75"/>
      <c r="D573" s="74"/>
      <c r="E573" s="74"/>
      <c r="F573" s="74"/>
      <c r="G573" s="74"/>
      <c r="H573" s="74"/>
    </row>
    <row r="574" spans="1:8">
      <c r="A574" s="74"/>
      <c r="B574" s="75"/>
      <c r="C574" s="75"/>
      <c r="D574" s="74"/>
      <c r="E574" s="74"/>
      <c r="F574" s="74"/>
      <c r="G574" s="74"/>
      <c r="H574" s="74"/>
    </row>
    <row r="575" spans="1:8">
      <c r="A575" s="74"/>
      <c r="B575" s="75"/>
      <c r="C575" s="75"/>
      <c r="D575" s="74"/>
      <c r="E575" s="74"/>
      <c r="F575" s="74"/>
      <c r="G575" s="74"/>
      <c r="H575" s="74"/>
    </row>
    <row r="576" spans="1:8">
      <c r="A576" s="74"/>
      <c r="B576" s="75"/>
      <c r="C576" s="75"/>
      <c r="D576" s="74"/>
      <c r="E576" s="74"/>
      <c r="F576" s="74"/>
      <c r="G576" s="74"/>
      <c r="H576" s="74"/>
    </row>
    <row r="577" spans="1:8">
      <c r="A577" s="74"/>
      <c r="B577" s="75"/>
      <c r="C577" s="75"/>
      <c r="D577" s="74"/>
      <c r="E577" s="74"/>
      <c r="F577" s="74"/>
      <c r="G577" s="74"/>
      <c r="H577" s="74"/>
    </row>
    <row r="578" spans="1:8">
      <c r="A578" s="74"/>
      <c r="B578" s="75"/>
      <c r="C578" s="75"/>
      <c r="D578" s="74"/>
      <c r="E578" s="74"/>
      <c r="F578" s="74"/>
      <c r="G578" s="74"/>
      <c r="H578" s="74"/>
    </row>
    <row r="579" spans="1:8">
      <c r="A579" s="74"/>
      <c r="B579" s="75"/>
      <c r="C579" s="75"/>
      <c r="D579" s="74"/>
      <c r="E579" s="74"/>
      <c r="F579" s="74"/>
      <c r="G579" s="74"/>
      <c r="H579" s="74"/>
    </row>
    <row r="580" spans="1:8">
      <c r="A580" s="74"/>
      <c r="B580" s="75"/>
      <c r="C580" s="75"/>
      <c r="D580" s="74"/>
      <c r="E580" s="74"/>
      <c r="F580" s="74"/>
      <c r="G580" s="74"/>
      <c r="H580" s="74"/>
    </row>
    <row r="581" spans="1:8">
      <c r="A581" s="74"/>
      <c r="B581" s="75"/>
      <c r="C581" s="75"/>
      <c r="D581" s="74"/>
      <c r="E581" s="74"/>
      <c r="F581" s="74"/>
      <c r="G581" s="74"/>
      <c r="H581" s="74"/>
    </row>
    <row r="582" spans="1:8">
      <c r="A582" s="74"/>
      <c r="B582" s="75"/>
      <c r="C582" s="75"/>
      <c r="D582" s="74"/>
      <c r="E582" s="74"/>
      <c r="F582" s="74"/>
      <c r="G582" s="74"/>
      <c r="H582" s="74"/>
    </row>
    <row r="583" spans="1:8">
      <c r="A583" s="74"/>
      <c r="B583" s="75"/>
      <c r="C583" s="75"/>
      <c r="D583" s="74"/>
      <c r="E583" s="74"/>
      <c r="F583" s="74"/>
      <c r="G583" s="74"/>
      <c r="H583" s="74"/>
    </row>
    <row r="584" spans="1:8">
      <c r="A584" s="74"/>
      <c r="B584" s="75"/>
      <c r="C584" s="75"/>
      <c r="D584" s="74"/>
      <c r="E584" s="74"/>
      <c r="F584" s="74"/>
      <c r="G584" s="74"/>
      <c r="H584" s="74"/>
    </row>
    <row r="585" spans="1:8">
      <c r="A585" s="74"/>
      <c r="B585" s="75"/>
      <c r="C585" s="75"/>
      <c r="D585" s="74"/>
      <c r="E585" s="74"/>
      <c r="F585" s="74"/>
      <c r="G585" s="74"/>
      <c r="H585" s="74"/>
    </row>
    <row r="586" spans="1:8">
      <c r="A586" s="74"/>
      <c r="B586" s="75"/>
      <c r="C586" s="75"/>
      <c r="D586" s="74"/>
      <c r="E586" s="74"/>
      <c r="F586" s="74"/>
      <c r="G586" s="74"/>
      <c r="H586" s="74"/>
    </row>
    <row r="587" spans="1:8">
      <c r="A587" s="74"/>
      <c r="B587" s="75"/>
      <c r="C587" s="75"/>
      <c r="D587" s="74"/>
      <c r="E587" s="74"/>
      <c r="F587" s="74"/>
      <c r="G587" s="74"/>
      <c r="H587" s="74"/>
    </row>
    <row r="588" spans="1:8">
      <c r="A588" s="74"/>
      <c r="B588" s="75"/>
      <c r="C588" s="75"/>
      <c r="D588" s="74"/>
      <c r="E588" s="74"/>
      <c r="F588" s="74"/>
      <c r="G588" s="74"/>
      <c r="H588" s="74"/>
    </row>
    <row r="589" spans="1:8">
      <c r="A589" s="74"/>
      <c r="B589" s="75"/>
      <c r="C589" s="75"/>
      <c r="D589" s="74"/>
      <c r="E589" s="74"/>
      <c r="F589" s="74"/>
      <c r="G589" s="74"/>
      <c r="H589" s="74"/>
    </row>
    <row r="590" spans="1:8">
      <c r="A590" s="74"/>
      <c r="B590" s="75"/>
      <c r="C590" s="75"/>
      <c r="D590" s="74"/>
      <c r="E590" s="74"/>
      <c r="F590" s="74"/>
      <c r="G590" s="74"/>
      <c r="H590" s="74"/>
    </row>
    <row r="591" spans="1:8">
      <c r="A591" s="74"/>
      <c r="B591" s="75"/>
      <c r="C591" s="75"/>
      <c r="D591" s="74"/>
      <c r="E591" s="74"/>
      <c r="F591" s="74"/>
      <c r="G591" s="74"/>
      <c r="H591" s="74"/>
    </row>
    <row r="592" spans="1:8">
      <c r="A592" s="74"/>
      <c r="B592" s="75"/>
      <c r="C592" s="75"/>
      <c r="D592" s="74"/>
      <c r="E592" s="74"/>
      <c r="F592" s="74"/>
      <c r="G592" s="74"/>
      <c r="H592" s="74"/>
    </row>
    <row r="593" spans="1:8">
      <c r="A593" s="74"/>
      <c r="B593" s="75"/>
      <c r="C593" s="75"/>
      <c r="D593" s="74"/>
      <c r="E593" s="74"/>
      <c r="F593" s="74"/>
      <c r="G593" s="74"/>
      <c r="H593" s="74"/>
    </row>
    <row r="594" spans="1:8">
      <c r="A594" s="74"/>
      <c r="B594" s="75"/>
      <c r="C594" s="75"/>
      <c r="D594" s="74"/>
      <c r="E594" s="74"/>
      <c r="F594" s="74"/>
      <c r="G594" s="74"/>
      <c r="H594" s="74"/>
    </row>
    <row r="595" spans="1:8">
      <c r="A595" s="74"/>
      <c r="B595" s="75"/>
      <c r="C595" s="75"/>
      <c r="D595" s="74"/>
      <c r="E595" s="74"/>
      <c r="F595" s="74"/>
      <c r="G595" s="74"/>
      <c r="H595" s="74"/>
    </row>
    <row r="596" spans="1:8">
      <c r="A596" s="74"/>
      <c r="B596" s="75"/>
      <c r="C596" s="75"/>
      <c r="D596" s="74"/>
      <c r="E596" s="74"/>
      <c r="F596" s="74"/>
      <c r="G596" s="74"/>
      <c r="H596" s="74"/>
    </row>
    <row r="597" spans="1:8">
      <c r="A597" s="74"/>
      <c r="B597" s="75"/>
      <c r="C597" s="75"/>
      <c r="D597" s="74"/>
      <c r="E597" s="74"/>
      <c r="F597" s="74"/>
      <c r="G597" s="74"/>
      <c r="H597" s="74"/>
    </row>
    <row r="598" spans="1:8">
      <c r="A598" s="74"/>
      <c r="B598" s="75"/>
      <c r="C598" s="75"/>
      <c r="D598" s="74"/>
      <c r="E598" s="74"/>
      <c r="F598" s="74"/>
      <c r="G598" s="74"/>
      <c r="H598" s="74"/>
    </row>
    <row r="599" spans="1:8">
      <c r="A599" s="74"/>
      <c r="B599" s="75"/>
      <c r="C599" s="75"/>
      <c r="D599" s="74"/>
      <c r="E599" s="74"/>
      <c r="F599" s="74"/>
      <c r="G599" s="74"/>
      <c r="H599" s="74"/>
    </row>
    <row r="600" spans="1:8">
      <c r="A600" s="74"/>
      <c r="B600" s="75"/>
      <c r="C600" s="75"/>
      <c r="D600" s="74"/>
      <c r="E600" s="74"/>
      <c r="F600" s="74"/>
      <c r="G600" s="74"/>
      <c r="H600" s="74"/>
    </row>
    <row r="601" spans="1:8">
      <c r="A601" s="74"/>
      <c r="B601" s="75"/>
      <c r="C601" s="75"/>
      <c r="D601" s="74"/>
      <c r="E601" s="74"/>
      <c r="F601" s="74"/>
      <c r="G601" s="74"/>
      <c r="H601" s="74"/>
    </row>
    <row r="602" spans="1:8">
      <c r="A602" s="74"/>
      <c r="B602" s="75"/>
      <c r="C602" s="75"/>
      <c r="D602" s="74"/>
      <c r="E602" s="74"/>
      <c r="F602" s="74"/>
      <c r="G602" s="74"/>
      <c r="H602" s="74"/>
    </row>
    <row r="603" spans="1:8">
      <c r="A603" s="74"/>
      <c r="B603" s="75"/>
      <c r="C603" s="75"/>
      <c r="D603" s="74"/>
      <c r="E603" s="74"/>
      <c r="F603" s="74"/>
      <c r="G603" s="74"/>
      <c r="H603" s="74"/>
    </row>
    <row r="604" spans="1:8">
      <c r="A604" s="74"/>
      <c r="B604" s="75"/>
      <c r="C604" s="75"/>
      <c r="D604" s="74"/>
      <c r="E604" s="74"/>
      <c r="F604" s="74"/>
      <c r="G604" s="74"/>
      <c r="H604" s="74"/>
    </row>
    <row r="605" spans="1:8">
      <c r="A605" s="74"/>
      <c r="B605" s="75"/>
      <c r="C605" s="75"/>
      <c r="D605" s="74"/>
      <c r="E605" s="74"/>
      <c r="F605" s="74"/>
      <c r="G605" s="74"/>
      <c r="H605" s="74"/>
    </row>
    <row r="606" spans="1:8">
      <c r="A606" s="74"/>
      <c r="B606" s="75"/>
      <c r="C606" s="75"/>
      <c r="D606" s="74"/>
      <c r="E606" s="74"/>
      <c r="F606" s="74"/>
      <c r="G606" s="74"/>
      <c r="H606" s="74"/>
    </row>
    <row r="607" spans="1:8">
      <c r="A607" s="74"/>
      <c r="B607" s="75"/>
      <c r="C607" s="75"/>
      <c r="D607" s="74"/>
      <c r="E607" s="74"/>
      <c r="F607" s="74"/>
      <c r="G607" s="74"/>
      <c r="H607" s="74"/>
    </row>
    <row r="608" spans="1:8">
      <c r="A608" s="74"/>
      <c r="B608" s="75"/>
      <c r="C608" s="75"/>
      <c r="D608" s="74"/>
      <c r="E608" s="74"/>
      <c r="F608" s="74"/>
      <c r="G608" s="74"/>
      <c r="H608" s="74"/>
    </row>
    <row r="609" spans="1:8">
      <c r="A609" s="74"/>
      <c r="B609" s="75"/>
      <c r="C609" s="75"/>
      <c r="D609" s="74"/>
      <c r="E609" s="74"/>
      <c r="F609" s="74"/>
      <c r="G609" s="74"/>
      <c r="H609" s="74"/>
    </row>
    <row r="610" spans="1:8">
      <c r="A610" s="74"/>
      <c r="B610" s="75"/>
      <c r="C610" s="75"/>
      <c r="D610" s="74"/>
      <c r="E610" s="74"/>
      <c r="F610" s="74"/>
      <c r="G610" s="74"/>
      <c r="H610" s="74"/>
    </row>
    <row r="611" spans="1:8">
      <c r="A611" s="74"/>
      <c r="B611" s="75"/>
      <c r="C611" s="75"/>
      <c r="D611" s="74"/>
      <c r="E611" s="74"/>
      <c r="F611" s="74"/>
      <c r="G611" s="74"/>
      <c r="H611" s="74"/>
    </row>
    <row r="612" spans="1:8">
      <c r="A612" s="74"/>
      <c r="B612" s="75"/>
      <c r="C612" s="75"/>
      <c r="D612" s="74"/>
      <c r="E612" s="74"/>
      <c r="F612" s="74"/>
      <c r="G612" s="74"/>
      <c r="H612" s="74"/>
    </row>
    <row r="613" spans="1:8">
      <c r="A613" s="74"/>
      <c r="B613" s="75"/>
      <c r="C613" s="75"/>
      <c r="D613" s="74"/>
      <c r="E613" s="74"/>
      <c r="F613" s="74"/>
      <c r="G613" s="74"/>
      <c r="H613" s="74"/>
    </row>
    <row r="614" spans="1:8">
      <c r="A614" s="74"/>
      <c r="B614" s="75"/>
      <c r="C614" s="75"/>
      <c r="D614" s="74"/>
      <c r="E614" s="74"/>
      <c r="F614" s="74"/>
      <c r="G614" s="74"/>
      <c r="H614" s="74"/>
    </row>
    <row r="615" spans="1:8">
      <c r="A615" s="74"/>
      <c r="B615" s="75"/>
      <c r="C615" s="75"/>
      <c r="D615" s="74"/>
      <c r="E615" s="74"/>
      <c r="F615" s="74"/>
      <c r="G615" s="74"/>
      <c r="H615" s="74"/>
    </row>
    <row r="616" spans="1:8">
      <c r="A616" s="74"/>
      <c r="B616" s="75"/>
      <c r="C616" s="75"/>
      <c r="D616" s="74"/>
      <c r="E616" s="74"/>
      <c r="F616" s="74"/>
      <c r="G616" s="74"/>
      <c r="H616" s="74"/>
    </row>
    <row r="617" spans="1:8">
      <c r="A617" s="74"/>
      <c r="B617" s="75"/>
      <c r="C617" s="75"/>
      <c r="D617" s="74"/>
      <c r="E617" s="74"/>
      <c r="F617" s="74"/>
      <c r="G617" s="74"/>
      <c r="H617" s="74"/>
    </row>
    <row r="618" spans="1:8">
      <c r="A618" s="74"/>
      <c r="B618" s="75"/>
      <c r="C618" s="75"/>
      <c r="D618" s="74"/>
      <c r="E618" s="74"/>
      <c r="F618" s="74"/>
      <c r="G618" s="74"/>
      <c r="H618" s="74"/>
    </row>
    <row r="619" spans="1:8">
      <c r="A619" s="74"/>
      <c r="B619" s="75"/>
      <c r="C619" s="75"/>
      <c r="D619" s="74"/>
      <c r="E619" s="74"/>
      <c r="F619" s="74"/>
      <c r="G619" s="74"/>
      <c r="H619" s="74"/>
    </row>
    <row r="620" spans="1:8">
      <c r="A620" s="74"/>
      <c r="B620" s="75"/>
      <c r="C620" s="75"/>
      <c r="D620" s="74"/>
      <c r="E620" s="74"/>
      <c r="F620" s="74"/>
      <c r="G620" s="74"/>
      <c r="H620" s="74"/>
    </row>
    <row r="621" spans="1:8">
      <c r="A621" s="74"/>
      <c r="B621" s="75"/>
      <c r="C621" s="75"/>
      <c r="D621" s="74"/>
      <c r="E621" s="74"/>
      <c r="F621" s="74"/>
      <c r="G621" s="74"/>
      <c r="H621" s="74"/>
    </row>
    <row r="622" spans="1:8">
      <c r="A622" s="74"/>
      <c r="B622" s="75"/>
      <c r="C622" s="75"/>
      <c r="D622" s="74"/>
      <c r="E622" s="74"/>
      <c r="F622" s="74"/>
      <c r="G622" s="74"/>
      <c r="H622" s="74"/>
    </row>
    <row r="623" spans="1:8">
      <c r="A623" s="74"/>
      <c r="B623" s="75"/>
      <c r="C623" s="75"/>
      <c r="D623" s="74"/>
      <c r="E623" s="74"/>
      <c r="F623" s="74"/>
      <c r="G623" s="74"/>
      <c r="H623" s="74"/>
    </row>
    <row r="624" spans="1:8">
      <c r="A624" s="74"/>
      <c r="B624" s="75"/>
      <c r="C624" s="75"/>
      <c r="D624" s="74"/>
      <c r="E624" s="74"/>
      <c r="F624" s="74"/>
      <c r="G624" s="74"/>
      <c r="H624" s="74"/>
    </row>
    <row r="625" spans="1:8">
      <c r="A625" s="74"/>
      <c r="B625" s="75"/>
      <c r="C625" s="75"/>
      <c r="D625" s="74"/>
      <c r="E625" s="74"/>
      <c r="F625" s="74"/>
      <c r="G625" s="74"/>
      <c r="H625" s="74"/>
    </row>
    <row r="626" spans="1:8">
      <c r="A626" s="74"/>
      <c r="B626" s="75"/>
      <c r="C626" s="75"/>
      <c r="D626" s="74"/>
      <c r="E626" s="74"/>
      <c r="F626" s="74"/>
      <c r="G626" s="74"/>
      <c r="H626" s="74"/>
    </row>
    <row r="627" spans="1:8">
      <c r="A627" s="74"/>
      <c r="B627" s="75"/>
      <c r="C627" s="75"/>
      <c r="D627" s="74"/>
      <c r="E627" s="74"/>
      <c r="F627" s="74"/>
      <c r="G627" s="74"/>
      <c r="H627" s="74"/>
    </row>
    <row r="628" spans="1:8">
      <c r="A628" s="74"/>
      <c r="B628" s="75"/>
      <c r="C628" s="75"/>
      <c r="D628" s="74"/>
      <c r="E628" s="74"/>
      <c r="F628" s="74"/>
      <c r="G628" s="74"/>
      <c r="H628" s="74"/>
    </row>
    <row r="629" spans="1:8">
      <c r="A629" s="74"/>
      <c r="B629" s="75"/>
      <c r="C629" s="75"/>
      <c r="D629" s="74"/>
      <c r="E629" s="74"/>
      <c r="F629" s="74"/>
      <c r="G629" s="74"/>
      <c r="H629" s="74"/>
    </row>
    <row r="630" spans="1:8">
      <c r="A630" s="74"/>
      <c r="B630" s="75"/>
      <c r="C630" s="75"/>
      <c r="D630" s="74"/>
      <c r="E630" s="74"/>
      <c r="F630" s="74"/>
      <c r="G630" s="74"/>
      <c r="H630" s="74"/>
    </row>
    <row r="631" spans="1:8">
      <c r="A631" s="74"/>
      <c r="B631" s="75"/>
      <c r="C631" s="75"/>
      <c r="D631" s="74"/>
      <c r="E631" s="74"/>
      <c r="F631" s="74"/>
      <c r="G631" s="74"/>
      <c r="H631" s="74"/>
    </row>
    <row r="632" spans="1:8">
      <c r="A632" s="74"/>
      <c r="B632" s="75"/>
      <c r="C632" s="75"/>
      <c r="D632" s="74"/>
      <c r="E632" s="74"/>
      <c r="F632" s="74"/>
      <c r="G632" s="74"/>
      <c r="H632" s="74"/>
    </row>
    <row r="633" spans="1:8">
      <c r="A633" s="74"/>
      <c r="B633" s="75"/>
      <c r="C633" s="75"/>
      <c r="D633" s="74"/>
      <c r="E633" s="74"/>
      <c r="F633" s="74"/>
      <c r="G633" s="74"/>
      <c r="H633" s="74"/>
    </row>
    <row r="634" spans="1:8">
      <c r="A634" s="74"/>
      <c r="B634" s="75"/>
      <c r="C634" s="75"/>
      <c r="D634" s="74"/>
      <c r="E634" s="74"/>
      <c r="F634" s="74"/>
      <c r="G634" s="74"/>
      <c r="H634" s="74"/>
    </row>
    <row r="635" spans="1:8">
      <c r="A635" s="74"/>
      <c r="B635" s="75"/>
      <c r="C635" s="75"/>
      <c r="D635" s="74"/>
      <c r="E635" s="74"/>
      <c r="F635" s="74"/>
      <c r="G635" s="74"/>
      <c r="H635" s="74"/>
    </row>
    <row r="636" spans="1:8">
      <c r="A636" s="74"/>
      <c r="B636" s="75"/>
      <c r="C636" s="75"/>
      <c r="D636" s="74"/>
      <c r="E636" s="74"/>
      <c r="F636" s="74"/>
      <c r="G636" s="74"/>
      <c r="H636" s="74"/>
    </row>
    <row r="637" spans="1:8">
      <c r="A637" s="74"/>
      <c r="B637" s="75"/>
      <c r="C637" s="75"/>
      <c r="D637" s="74"/>
      <c r="E637" s="74"/>
      <c r="F637" s="74"/>
      <c r="G637" s="74"/>
      <c r="H637" s="74"/>
    </row>
    <row r="638" spans="1:8">
      <c r="A638" s="74"/>
      <c r="B638" s="75"/>
      <c r="C638" s="75"/>
      <c r="D638" s="74"/>
      <c r="E638" s="74"/>
      <c r="F638" s="74"/>
      <c r="G638" s="74"/>
      <c r="H638" s="74"/>
    </row>
    <row r="639" spans="1:8">
      <c r="A639" s="74"/>
      <c r="B639" s="75"/>
      <c r="C639" s="75"/>
      <c r="D639" s="74"/>
      <c r="E639" s="74"/>
      <c r="F639" s="74"/>
      <c r="G639" s="74"/>
      <c r="H639" s="74"/>
    </row>
    <row r="640" spans="1:8">
      <c r="A640" s="74"/>
      <c r="B640" s="75"/>
      <c r="C640" s="75"/>
      <c r="D640" s="74"/>
      <c r="E640" s="74"/>
      <c r="F640" s="74"/>
      <c r="G640" s="74"/>
      <c r="H640" s="74"/>
    </row>
    <row r="641" spans="1:8">
      <c r="A641" s="74"/>
      <c r="B641" s="75"/>
      <c r="C641" s="75"/>
      <c r="D641" s="74"/>
      <c r="E641" s="74"/>
      <c r="F641" s="74"/>
      <c r="G641" s="74"/>
      <c r="H641" s="74"/>
    </row>
    <row r="642" spans="1:8">
      <c r="A642" s="74"/>
      <c r="B642" s="75"/>
      <c r="C642" s="75"/>
      <c r="D642" s="74"/>
      <c r="E642" s="74"/>
      <c r="F642" s="74"/>
      <c r="G642" s="74"/>
      <c r="H642" s="74"/>
    </row>
    <row r="643" spans="1:8">
      <c r="A643" s="74"/>
      <c r="B643" s="75"/>
      <c r="C643" s="75"/>
      <c r="D643" s="74"/>
      <c r="E643" s="74"/>
      <c r="F643" s="74"/>
      <c r="G643" s="74"/>
      <c r="H643" s="74"/>
    </row>
    <row r="644" spans="1:8">
      <c r="A644" s="74"/>
      <c r="B644" s="75"/>
      <c r="C644" s="75"/>
      <c r="D644" s="74"/>
      <c r="E644" s="74"/>
      <c r="F644" s="74"/>
      <c r="G644" s="74"/>
      <c r="H644" s="74"/>
    </row>
    <row r="645" spans="1:8">
      <c r="A645" s="74"/>
      <c r="B645" s="75"/>
      <c r="C645" s="75"/>
      <c r="D645" s="74"/>
      <c r="E645" s="74"/>
      <c r="F645" s="74"/>
      <c r="G645" s="74"/>
      <c r="H645" s="74"/>
    </row>
    <row r="646" spans="1:8">
      <c r="A646" s="74"/>
      <c r="B646" s="75"/>
      <c r="C646" s="75"/>
      <c r="D646" s="74"/>
      <c r="E646" s="74"/>
      <c r="F646" s="74"/>
      <c r="G646" s="74"/>
      <c r="H646" s="74"/>
    </row>
    <row r="647" spans="1:8">
      <c r="A647" s="74"/>
      <c r="B647" s="75"/>
      <c r="C647" s="75"/>
      <c r="D647" s="74"/>
      <c r="E647" s="74"/>
      <c r="F647" s="74"/>
      <c r="G647" s="74"/>
      <c r="H647" s="74"/>
    </row>
    <row r="648" spans="1:8">
      <c r="A648" s="74"/>
      <c r="B648" s="75"/>
      <c r="C648" s="75"/>
      <c r="D648" s="74"/>
      <c r="E648" s="74"/>
      <c r="F648" s="74"/>
      <c r="G648" s="74"/>
      <c r="H648" s="74"/>
    </row>
    <row r="649" spans="1:8">
      <c r="A649" s="74"/>
      <c r="B649" s="75"/>
      <c r="C649" s="75"/>
      <c r="D649" s="74"/>
      <c r="E649" s="74"/>
      <c r="F649" s="74"/>
      <c r="G649" s="74"/>
      <c r="H649" s="74"/>
    </row>
    <row r="650" spans="1:8">
      <c r="A650" s="74"/>
      <c r="B650" s="75"/>
      <c r="C650" s="75"/>
      <c r="D650" s="74"/>
      <c r="E650" s="74"/>
      <c r="F650" s="74"/>
      <c r="G650" s="74"/>
      <c r="H650" s="74"/>
    </row>
    <row r="651" spans="1:8">
      <c r="A651" s="74"/>
      <c r="B651" s="75"/>
      <c r="C651" s="75"/>
      <c r="D651" s="74"/>
      <c r="E651" s="74"/>
      <c r="F651" s="74"/>
      <c r="G651" s="74"/>
      <c r="H651" s="74"/>
    </row>
    <row r="652" spans="1:8">
      <c r="A652" s="74"/>
      <c r="B652" s="75"/>
      <c r="C652" s="75"/>
      <c r="D652" s="74"/>
      <c r="E652" s="74"/>
      <c r="F652" s="74"/>
      <c r="G652" s="74"/>
      <c r="H652" s="74"/>
    </row>
    <row r="653" spans="1:8">
      <c r="A653" s="74"/>
      <c r="B653" s="75"/>
      <c r="C653" s="75"/>
      <c r="D653" s="74"/>
      <c r="E653" s="74"/>
      <c r="F653" s="74"/>
      <c r="G653" s="74"/>
      <c r="H653" s="74"/>
    </row>
    <row r="654" spans="1:8">
      <c r="A654" s="74"/>
      <c r="B654" s="75"/>
      <c r="C654" s="75"/>
      <c r="D654" s="74"/>
      <c r="E654" s="74"/>
      <c r="F654" s="74"/>
      <c r="G654" s="74"/>
      <c r="H654" s="74"/>
    </row>
    <row r="655" spans="1:8">
      <c r="A655" s="74"/>
      <c r="B655" s="75"/>
      <c r="C655" s="75"/>
      <c r="D655" s="74"/>
      <c r="E655" s="74"/>
      <c r="F655" s="74"/>
      <c r="G655" s="74"/>
      <c r="H655" s="74"/>
    </row>
    <row r="656" spans="1:8">
      <c r="A656" s="74"/>
      <c r="B656" s="75"/>
      <c r="C656" s="75"/>
      <c r="D656" s="74"/>
      <c r="E656" s="74"/>
      <c r="F656" s="74"/>
      <c r="G656" s="74"/>
      <c r="H656" s="74"/>
    </row>
    <row r="657" spans="1:8">
      <c r="A657" s="74"/>
      <c r="B657" s="75"/>
      <c r="C657" s="75"/>
      <c r="D657" s="74"/>
      <c r="E657" s="74"/>
      <c r="F657" s="74"/>
      <c r="G657" s="74"/>
      <c r="H657" s="74"/>
    </row>
    <row r="658" spans="1:8">
      <c r="A658" s="74"/>
      <c r="B658" s="75"/>
      <c r="C658" s="75"/>
      <c r="D658" s="74"/>
      <c r="E658" s="74"/>
      <c r="F658" s="74"/>
      <c r="G658" s="74"/>
      <c r="H658" s="74"/>
    </row>
    <row r="659" spans="1:8">
      <c r="A659" s="74"/>
      <c r="B659" s="75"/>
      <c r="C659" s="75"/>
      <c r="D659" s="74"/>
      <c r="E659" s="74"/>
      <c r="F659" s="74"/>
      <c r="G659" s="74"/>
      <c r="H659" s="74"/>
    </row>
    <row r="660" spans="1:8">
      <c r="A660" s="74"/>
      <c r="B660" s="75"/>
      <c r="C660" s="75"/>
      <c r="D660" s="74"/>
      <c r="E660" s="74"/>
      <c r="F660" s="74"/>
      <c r="G660" s="74"/>
      <c r="H660" s="74"/>
    </row>
    <row r="661" spans="1:8">
      <c r="A661" s="74"/>
      <c r="B661" s="75"/>
      <c r="C661" s="75"/>
      <c r="D661" s="74"/>
      <c r="E661" s="74"/>
      <c r="F661" s="74"/>
      <c r="G661" s="74"/>
      <c r="H661" s="74"/>
    </row>
    <row r="662" spans="1:8">
      <c r="A662" s="74"/>
      <c r="B662" s="75"/>
      <c r="C662" s="75"/>
      <c r="D662" s="74"/>
      <c r="E662" s="74"/>
      <c r="F662" s="74"/>
      <c r="G662" s="74"/>
      <c r="H662" s="74"/>
    </row>
    <row r="663" spans="1:8">
      <c r="A663" s="74"/>
      <c r="B663" s="75"/>
      <c r="C663" s="75"/>
      <c r="D663" s="74"/>
      <c r="E663" s="74"/>
      <c r="F663" s="74"/>
      <c r="G663" s="74"/>
      <c r="H663" s="74"/>
    </row>
    <row r="664" spans="1:8">
      <c r="A664" s="74"/>
      <c r="B664" s="75"/>
      <c r="C664" s="75"/>
      <c r="D664" s="74"/>
      <c r="E664" s="74"/>
      <c r="F664" s="74"/>
      <c r="G664" s="74"/>
      <c r="H664" s="74"/>
    </row>
    <row r="665" spans="1:8">
      <c r="A665" s="74"/>
      <c r="B665" s="75"/>
      <c r="C665" s="75"/>
      <c r="D665" s="74"/>
      <c r="E665" s="74"/>
      <c r="F665" s="74"/>
      <c r="G665" s="74"/>
      <c r="H665" s="74"/>
    </row>
    <row r="666" spans="1:8">
      <c r="A666" s="74"/>
      <c r="B666" s="75"/>
      <c r="C666" s="75"/>
      <c r="D666" s="74"/>
      <c r="E666" s="74"/>
      <c r="F666" s="74"/>
      <c r="G666" s="74"/>
      <c r="H666" s="74"/>
    </row>
    <row r="667" spans="1:8">
      <c r="A667" s="74"/>
      <c r="B667" s="75"/>
      <c r="C667" s="75"/>
      <c r="D667" s="74"/>
      <c r="E667" s="74"/>
      <c r="F667" s="74"/>
      <c r="G667" s="74"/>
      <c r="H667" s="74"/>
    </row>
    <row r="668" spans="1:8">
      <c r="A668" s="74"/>
      <c r="B668" s="75"/>
      <c r="C668" s="75"/>
      <c r="D668" s="74"/>
      <c r="E668" s="74"/>
      <c r="F668" s="74"/>
      <c r="G668" s="74"/>
      <c r="H668" s="74"/>
    </row>
    <row r="669" spans="1:8">
      <c r="A669" s="74"/>
      <c r="B669" s="75"/>
      <c r="C669" s="75"/>
      <c r="D669" s="74"/>
      <c r="E669" s="74"/>
      <c r="F669" s="74"/>
      <c r="G669" s="74"/>
      <c r="H669" s="74"/>
    </row>
    <row r="670" spans="1:8">
      <c r="A670" s="74"/>
      <c r="B670" s="75"/>
      <c r="C670" s="75"/>
      <c r="D670" s="74"/>
      <c r="E670" s="74"/>
      <c r="F670" s="74"/>
      <c r="G670" s="74"/>
      <c r="H670" s="74"/>
    </row>
    <row r="671" spans="1:8">
      <c r="A671" s="74"/>
      <c r="B671" s="75"/>
      <c r="C671" s="75"/>
      <c r="D671" s="74"/>
      <c r="E671" s="74"/>
      <c r="F671" s="74"/>
      <c r="G671" s="74"/>
      <c r="H671" s="74"/>
    </row>
    <row r="672" spans="1:8">
      <c r="A672" s="74"/>
      <c r="B672" s="75"/>
      <c r="C672" s="75"/>
      <c r="D672" s="74"/>
      <c r="E672" s="74"/>
      <c r="F672" s="74"/>
      <c r="G672" s="74"/>
      <c r="H672" s="74"/>
    </row>
    <row r="673" spans="1:8">
      <c r="A673" s="74"/>
      <c r="B673" s="75"/>
      <c r="C673" s="75"/>
      <c r="D673" s="74"/>
      <c r="E673" s="74"/>
      <c r="F673" s="74"/>
      <c r="G673" s="74"/>
      <c r="H673" s="74"/>
    </row>
    <row r="674" spans="1:8">
      <c r="A674" s="74"/>
      <c r="B674" s="75"/>
      <c r="C674" s="75"/>
      <c r="D674" s="74"/>
      <c r="E674" s="74"/>
      <c r="F674" s="74"/>
      <c r="G674" s="74"/>
      <c r="H674" s="74"/>
    </row>
    <row r="675" spans="1:8">
      <c r="A675" s="74"/>
      <c r="B675" s="75"/>
      <c r="C675" s="75"/>
      <c r="D675" s="74"/>
      <c r="E675" s="74"/>
      <c r="F675" s="74"/>
      <c r="G675" s="74"/>
      <c r="H675" s="74"/>
    </row>
    <row r="676" spans="1:8">
      <c r="A676" s="74"/>
      <c r="B676" s="75"/>
      <c r="C676" s="75"/>
      <c r="D676" s="74"/>
      <c r="E676" s="74"/>
      <c r="F676" s="74"/>
      <c r="G676" s="74"/>
      <c r="H676" s="74"/>
    </row>
    <row r="677" spans="1:8">
      <c r="A677" s="74"/>
      <c r="B677" s="75"/>
      <c r="C677" s="75"/>
      <c r="D677" s="74"/>
      <c r="E677" s="74"/>
      <c r="F677" s="74"/>
      <c r="G677" s="74"/>
      <c r="H677" s="74"/>
    </row>
    <row r="678" spans="1:8">
      <c r="A678" s="74"/>
      <c r="B678" s="75"/>
      <c r="C678" s="75"/>
      <c r="D678" s="74"/>
      <c r="E678" s="74"/>
      <c r="F678" s="74"/>
      <c r="G678" s="74"/>
      <c r="H678" s="74"/>
    </row>
    <row r="679" spans="1:8">
      <c r="A679" s="74"/>
      <c r="B679" s="75"/>
      <c r="C679" s="75"/>
      <c r="D679" s="74"/>
      <c r="E679" s="74"/>
      <c r="F679" s="74"/>
      <c r="G679" s="74"/>
      <c r="H679" s="74"/>
    </row>
    <row r="680" spans="1:8">
      <c r="A680" s="74"/>
      <c r="B680" s="75"/>
      <c r="C680" s="75"/>
      <c r="D680" s="74"/>
      <c r="E680" s="74"/>
      <c r="F680" s="74"/>
      <c r="G680" s="74"/>
      <c r="H680" s="74"/>
    </row>
    <row r="681" spans="1:8">
      <c r="A681" s="74"/>
      <c r="B681" s="75"/>
      <c r="C681" s="75"/>
      <c r="D681" s="74"/>
      <c r="E681" s="74"/>
      <c r="F681" s="74"/>
      <c r="G681" s="74"/>
      <c r="H681" s="74"/>
    </row>
    <row r="682" spans="1:8">
      <c r="A682" s="74"/>
      <c r="B682" s="75"/>
      <c r="C682" s="75"/>
      <c r="D682" s="74"/>
      <c r="E682" s="74"/>
      <c r="F682" s="74"/>
      <c r="G682" s="74"/>
      <c r="H682" s="74"/>
    </row>
    <row r="683" spans="1:8">
      <c r="A683" s="74"/>
      <c r="B683" s="75"/>
      <c r="C683" s="75"/>
      <c r="D683" s="74"/>
      <c r="E683" s="74"/>
      <c r="F683" s="74"/>
      <c r="G683" s="74"/>
      <c r="H683" s="74"/>
    </row>
    <row r="684" spans="1:8">
      <c r="A684" s="74"/>
      <c r="B684" s="75"/>
      <c r="C684" s="75"/>
      <c r="D684" s="74"/>
      <c r="E684" s="74"/>
      <c r="F684" s="74"/>
      <c r="G684" s="74"/>
      <c r="H684" s="74"/>
    </row>
    <row r="685" spans="1:8">
      <c r="A685" s="74"/>
      <c r="B685" s="75"/>
      <c r="C685" s="75"/>
      <c r="D685" s="74"/>
      <c r="E685" s="74"/>
      <c r="F685" s="74"/>
      <c r="G685" s="74"/>
      <c r="H685" s="74"/>
    </row>
    <row r="686" spans="1:8">
      <c r="A686" s="74"/>
      <c r="B686" s="75"/>
      <c r="C686" s="75"/>
      <c r="D686" s="74"/>
      <c r="E686" s="74"/>
      <c r="F686" s="74"/>
      <c r="G686" s="74"/>
      <c r="H686" s="74"/>
    </row>
    <row r="687" spans="1:8">
      <c r="A687" s="74"/>
      <c r="B687" s="75"/>
      <c r="C687" s="75"/>
      <c r="D687" s="74"/>
      <c r="E687" s="74"/>
      <c r="F687" s="74"/>
      <c r="G687" s="74"/>
      <c r="H687" s="74"/>
    </row>
    <row r="688" spans="1:8">
      <c r="A688" s="74"/>
      <c r="B688" s="75"/>
      <c r="C688" s="75"/>
      <c r="D688" s="74"/>
      <c r="E688" s="74"/>
      <c r="F688" s="74"/>
      <c r="G688" s="74"/>
      <c r="H688" s="74"/>
    </row>
    <row r="689" spans="1:8">
      <c r="A689" s="74"/>
      <c r="B689" s="75"/>
      <c r="C689" s="75"/>
      <c r="D689" s="74"/>
      <c r="E689" s="74"/>
      <c r="F689" s="74"/>
      <c r="G689" s="74"/>
      <c r="H689" s="74"/>
    </row>
    <row r="690" spans="1:8">
      <c r="A690" s="74"/>
      <c r="B690" s="75"/>
      <c r="C690" s="75"/>
      <c r="D690" s="74"/>
      <c r="E690" s="74"/>
      <c r="F690" s="74"/>
      <c r="G690" s="74"/>
      <c r="H690" s="74"/>
    </row>
    <row r="691" spans="1:8">
      <c r="A691" s="74"/>
      <c r="B691" s="75"/>
      <c r="C691" s="75"/>
      <c r="D691" s="74"/>
      <c r="E691" s="74"/>
      <c r="F691" s="74"/>
      <c r="G691" s="74"/>
      <c r="H691" s="74"/>
    </row>
    <row r="692" spans="1:8">
      <c r="A692" s="74"/>
      <c r="B692" s="75"/>
      <c r="C692" s="75"/>
      <c r="D692" s="74"/>
      <c r="E692" s="74"/>
      <c r="F692" s="74"/>
      <c r="G692" s="74"/>
      <c r="H692" s="74"/>
    </row>
    <row r="693" spans="1:8">
      <c r="A693" s="74"/>
      <c r="B693" s="75"/>
      <c r="C693" s="75"/>
      <c r="D693" s="74"/>
      <c r="E693" s="74"/>
      <c r="F693" s="74"/>
      <c r="G693" s="74"/>
      <c r="H693" s="74"/>
    </row>
    <row r="694" spans="1:8">
      <c r="A694" s="74"/>
      <c r="B694" s="75"/>
      <c r="C694" s="75"/>
      <c r="D694" s="74"/>
      <c r="E694" s="74"/>
      <c r="F694" s="74"/>
      <c r="G694" s="74"/>
      <c r="H694" s="74"/>
    </row>
    <row r="695" spans="1:8">
      <c r="A695" s="74"/>
      <c r="B695" s="75"/>
      <c r="C695" s="75"/>
      <c r="D695" s="74"/>
      <c r="E695" s="74"/>
      <c r="F695" s="74"/>
      <c r="G695" s="74"/>
      <c r="H695" s="74"/>
    </row>
    <row r="696" spans="1:8">
      <c r="A696" s="74"/>
      <c r="B696" s="75"/>
      <c r="C696" s="75"/>
      <c r="D696" s="74"/>
      <c r="E696" s="74"/>
      <c r="F696" s="74"/>
      <c r="G696" s="74"/>
      <c r="H696" s="74"/>
    </row>
    <row r="697" spans="1:8">
      <c r="A697" s="74"/>
      <c r="B697" s="75"/>
      <c r="C697" s="75"/>
      <c r="D697" s="74"/>
      <c r="E697" s="74"/>
      <c r="F697" s="74"/>
      <c r="G697" s="74"/>
      <c r="H697" s="74"/>
    </row>
    <row r="698" spans="1:8">
      <c r="A698" s="74"/>
      <c r="B698" s="75"/>
      <c r="C698" s="75"/>
      <c r="D698" s="74"/>
      <c r="E698" s="74"/>
      <c r="F698" s="74"/>
      <c r="G698" s="74"/>
      <c r="H698" s="74"/>
    </row>
    <row r="699" spans="1:8">
      <c r="A699" s="74"/>
      <c r="B699" s="75"/>
      <c r="C699" s="75"/>
      <c r="D699" s="74"/>
      <c r="E699" s="74"/>
      <c r="F699" s="74"/>
      <c r="G699" s="74"/>
      <c r="H699" s="74"/>
    </row>
    <row r="700" spans="1:8">
      <c r="A700" s="74"/>
      <c r="B700" s="75"/>
      <c r="C700" s="75"/>
      <c r="D700" s="74"/>
      <c r="E700" s="74"/>
      <c r="F700" s="74"/>
      <c r="G700" s="74"/>
      <c r="H700" s="74"/>
    </row>
    <row r="701" spans="1:8">
      <c r="A701" s="74"/>
      <c r="B701" s="75"/>
      <c r="C701" s="75"/>
      <c r="D701" s="74"/>
      <c r="E701" s="74"/>
      <c r="F701" s="74"/>
      <c r="G701" s="74"/>
      <c r="H701" s="74"/>
    </row>
    <row r="702" spans="1:8">
      <c r="A702" s="74"/>
      <c r="B702" s="75"/>
      <c r="C702" s="75"/>
      <c r="D702" s="74"/>
      <c r="E702" s="74"/>
      <c r="F702" s="74"/>
      <c r="G702" s="74"/>
      <c r="H702" s="74"/>
    </row>
    <row r="703" spans="1:8">
      <c r="A703" s="74"/>
      <c r="B703" s="75"/>
      <c r="C703" s="75"/>
      <c r="D703" s="74"/>
      <c r="E703" s="74"/>
      <c r="F703" s="74"/>
      <c r="G703" s="74"/>
      <c r="H703" s="74"/>
    </row>
    <row r="704" spans="1:8">
      <c r="A704" s="74"/>
      <c r="B704" s="75"/>
      <c r="C704" s="75"/>
      <c r="D704" s="74"/>
      <c r="E704" s="74"/>
      <c r="F704" s="74"/>
      <c r="G704" s="74"/>
      <c r="H704" s="74"/>
    </row>
    <row r="705" spans="1:8">
      <c r="A705" s="74"/>
      <c r="B705" s="75"/>
      <c r="C705" s="75"/>
      <c r="D705" s="74"/>
      <c r="E705" s="74"/>
      <c r="F705" s="74"/>
      <c r="G705" s="74"/>
      <c r="H705" s="74"/>
    </row>
    <row r="706" spans="1:8">
      <c r="A706" s="74"/>
      <c r="B706" s="75"/>
      <c r="C706" s="75"/>
      <c r="D706" s="74"/>
      <c r="E706" s="74"/>
      <c r="F706" s="74"/>
      <c r="G706" s="74"/>
      <c r="H706" s="74"/>
    </row>
    <row r="707" spans="1:8">
      <c r="A707" s="74"/>
      <c r="B707" s="75"/>
      <c r="C707" s="75"/>
      <c r="D707" s="74"/>
      <c r="E707" s="74"/>
      <c r="F707" s="74"/>
      <c r="G707" s="74"/>
      <c r="H707" s="74"/>
    </row>
    <row r="708" spans="1:8">
      <c r="A708" s="74"/>
      <c r="B708" s="75"/>
      <c r="C708" s="75"/>
      <c r="D708" s="74"/>
      <c r="E708" s="74"/>
      <c r="F708" s="74"/>
      <c r="G708" s="74"/>
      <c r="H708" s="74"/>
    </row>
    <row r="709" spans="1:8">
      <c r="A709" s="74"/>
      <c r="B709" s="75"/>
      <c r="C709" s="75"/>
      <c r="D709" s="74"/>
      <c r="E709" s="74"/>
      <c r="F709" s="74"/>
      <c r="G709" s="74"/>
      <c r="H709" s="74"/>
    </row>
    <row r="710" spans="1:8">
      <c r="A710" s="74"/>
      <c r="B710" s="75"/>
      <c r="C710" s="75"/>
      <c r="D710" s="74"/>
      <c r="E710" s="74"/>
      <c r="F710" s="74"/>
      <c r="G710" s="74"/>
      <c r="H710" s="74"/>
    </row>
    <row r="711" spans="1:8">
      <c r="A711" s="74"/>
      <c r="B711" s="75"/>
      <c r="C711" s="75"/>
      <c r="D711" s="74"/>
      <c r="E711" s="74"/>
      <c r="F711" s="74"/>
      <c r="G711" s="74"/>
      <c r="H711" s="74"/>
    </row>
    <row r="712" spans="1:8">
      <c r="A712" s="74"/>
      <c r="B712" s="75"/>
      <c r="C712" s="75"/>
      <c r="D712" s="74"/>
      <c r="E712" s="74"/>
      <c r="F712" s="74"/>
      <c r="G712" s="74"/>
      <c r="H712" s="74"/>
    </row>
    <row r="713" spans="1:8">
      <c r="A713" s="74"/>
      <c r="B713" s="75"/>
      <c r="C713" s="75"/>
      <c r="D713" s="74"/>
      <c r="E713" s="74"/>
      <c r="F713" s="74"/>
      <c r="G713" s="74"/>
      <c r="H713" s="74"/>
    </row>
    <row r="714" spans="1:8">
      <c r="A714" s="74"/>
      <c r="B714" s="75"/>
      <c r="C714" s="75"/>
      <c r="D714" s="74"/>
      <c r="E714" s="74"/>
      <c r="F714" s="74"/>
      <c r="G714" s="74"/>
      <c r="H714" s="74"/>
    </row>
    <row r="715" spans="1:8">
      <c r="A715" s="74"/>
      <c r="B715" s="75"/>
      <c r="C715" s="75"/>
      <c r="D715" s="74"/>
      <c r="E715" s="74"/>
      <c r="F715" s="74"/>
      <c r="G715" s="74"/>
      <c r="H715" s="74"/>
    </row>
    <row r="716" spans="1:8">
      <c r="A716" s="74"/>
      <c r="B716" s="75"/>
      <c r="C716" s="75"/>
      <c r="D716" s="74"/>
      <c r="E716" s="74"/>
      <c r="F716" s="74"/>
      <c r="G716" s="74"/>
      <c r="H716" s="74"/>
    </row>
    <row r="717" spans="1:8">
      <c r="A717" s="74"/>
      <c r="B717" s="75"/>
      <c r="C717" s="75"/>
      <c r="D717" s="74"/>
      <c r="E717" s="74"/>
      <c r="F717" s="74"/>
      <c r="G717" s="74"/>
      <c r="H717" s="74"/>
    </row>
    <row r="718" spans="1:8">
      <c r="A718" s="74"/>
      <c r="B718" s="75"/>
      <c r="C718" s="75"/>
      <c r="D718" s="74"/>
      <c r="E718" s="74"/>
      <c r="F718" s="74"/>
      <c r="G718" s="74"/>
      <c r="H718" s="74"/>
    </row>
    <row r="719" spans="1:8">
      <c r="A719" s="74"/>
      <c r="B719" s="75"/>
      <c r="C719" s="75"/>
      <c r="D719" s="74"/>
      <c r="E719" s="74"/>
      <c r="F719" s="74"/>
      <c r="G719" s="74"/>
      <c r="H719" s="74"/>
    </row>
    <row r="720" spans="1:8">
      <c r="A720" s="74"/>
      <c r="B720" s="75"/>
      <c r="C720" s="75"/>
      <c r="D720" s="74"/>
      <c r="E720" s="74"/>
      <c r="F720" s="74"/>
      <c r="G720" s="74"/>
      <c r="H720" s="74"/>
    </row>
    <row r="721" spans="1:8">
      <c r="A721" s="74"/>
      <c r="B721" s="75"/>
      <c r="C721" s="75"/>
      <c r="D721" s="74"/>
      <c r="E721" s="74"/>
      <c r="F721" s="74"/>
      <c r="G721" s="74"/>
      <c r="H721" s="74"/>
    </row>
    <row r="722" spans="1:8">
      <c r="A722" s="74"/>
      <c r="B722" s="75"/>
      <c r="C722" s="75"/>
      <c r="D722" s="74"/>
      <c r="E722" s="74"/>
      <c r="F722" s="74"/>
      <c r="G722" s="74"/>
      <c r="H722" s="74"/>
    </row>
    <row r="723" spans="1:8">
      <c r="A723" s="74"/>
      <c r="B723" s="75"/>
      <c r="C723" s="75"/>
      <c r="D723" s="74"/>
      <c r="E723" s="74"/>
      <c r="F723" s="74"/>
      <c r="G723" s="74"/>
      <c r="H723" s="74"/>
    </row>
    <row r="724" spans="1:8">
      <c r="A724" s="74"/>
      <c r="B724" s="75"/>
      <c r="C724" s="75"/>
      <c r="D724" s="74"/>
      <c r="E724" s="74"/>
      <c r="F724" s="74"/>
      <c r="G724" s="74"/>
      <c r="H724" s="74"/>
    </row>
    <row r="725" spans="1:8">
      <c r="A725" s="74"/>
      <c r="B725" s="75"/>
      <c r="C725" s="75"/>
      <c r="D725" s="74"/>
      <c r="E725" s="74"/>
      <c r="F725" s="74"/>
      <c r="G725" s="74"/>
      <c r="H725" s="74"/>
    </row>
    <row r="726" spans="1:8">
      <c r="A726" s="74"/>
      <c r="B726" s="75"/>
      <c r="C726" s="75"/>
      <c r="D726" s="74"/>
      <c r="E726" s="74"/>
      <c r="F726" s="74"/>
      <c r="G726" s="74"/>
      <c r="H726" s="74"/>
    </row>
    <row r="727" spans="1:8">
      <c r="A727" s="74"/>
      <c r="B727" s="75"/>
      <c r="C727" s="75"/>
      <c r="D727" s="74"/>
      <c r="E727" s="74"/>
      <c r="F727" s="74"/>
      <c r="G727" s="74"/>
      <c r="H727" s="74"/>
    </row>
    <row r="728" spans="1:8">
      <c r="A728" s="74"/>
      <c r="B728" s="75"/>
      <c r="C728" s="75"/>
      <c r="D728" s="74"/>
      <c r="E728" s="74"/>
    </row>
  </sheetData>
  <autoFilter ref="A1:J41">
    <sortState ref="A2:J41">
      <sortCondition ref="I2:I41"/>
      <sortCondition ref="C2:C41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1" workbookViewId="0">
      <selection activeCell="I1" sqref="I1:J1"/>
    </sheetView>
  </sheetViews>
  <sheetFormatPr defaultColWidth="32.42578125" defaultRowHeight="15"/>
  <cols>
    <col min="1" max="1" width="4.28515625" bestFit="1" customWidth="1"/>
    <col min="2" max="2" width="4" bestFit="1" customWidth="1"/>
    <col min="3" max="4" width="7" bestFit="1" customWidth="1"/>
    <col min="5" max="5" width="20.5703125" bestFit="1" customWidth="1"/>
    <col min="6" max="6" width="4.7109375" bestFit="1" customWidth="1"/>
    <col min="7" max="7" width="4.28515625" bestFit="1" customWidth="1"/>
    <col min="8" max="8" width="16.85546875" bestFit="1" customWidth="1"/>
    <col min="9" max="10" width="5.85546875" style="61" bestFit="1" customWidth="1"/>
  </cols>
  <sheetData>
    <row r="1" spans="1:10">
      <c r="A1" s="80" t="s">
        <v>396</v>
      </c>
      <c r="B1" s="80" t="s">
        <v>397</v>
      </c>
      <c r="C1" s="80" t="s">
        <v>398</v>
      </c>
      <c r="D1" s="80" t="s">
        <v>399</v>
      </c>
      <c r="E1" s="85" t="s">
        <v>358</v>
      </c>
      <c r="F1" s="80" t="s">
        <v>400</v>
      </c>
      <c r="G1" s="80" t="s">
        <v>401</v>
      </c>
      <c r="H1" s="80" t="s">
        <v>402</v>
      </c>
      <c r="I1" s="80" t="s">
        <v>509</v>
      </c>
      <c r="J1" s="80" t="s">
        <v>510</v>
      </c>
    </row>
    <row r="2" spans="1:10">
      <c r="A2" s="81">
        <v>7</v>
      </c>
      <c r="B2" s="81">
        <v>86</v>
      </c>
      <c r="C2" s="82">
        <v>2.5868055555555557E-2</v>
      </c>
      <c r="D2" s="82">
        <v>2.5868055555555557E-2</v>
      </c>
      <c r="E2" s="83" t="s">
        <v>1415</v>
      </c>
      <c r="F2" s="84" t="s">
        <v>410</v>
      </c>
      <c r="G2" s="84" t="s">
        <v>1416</v>
      </c>
      <c r="H2" s="83" t="s">
        <v>412</v>
      </c>
      <c r="I2" s="61" t="str">
        <f>VLOOKUP($E2,'PWR GP 2016-17 Groups'!$A$2:$B$206,2,0)</f>
        <v>A</v>
      </c>
      <c r="J2" s="61">
        <v>20</v>
      </c>
    </row>
    <row r="3" spans="1:10">
      <c r="A3" s="81">
        <v>14</v>
      </c>
      <c r="B3" s="81">
        <v>300</v>
      </c>
      <c r="C3" s="82">
        <v>2.6469907407407411E-2</v>
      </c>
      <c r="D3" s="82">
        <v>2.6458333333333334E-2</v>
      </c>
      <c r="E3" s="83" t="s">
        <v>414</v>
      </c>
      <c r="F3" s="84" t="s">
        <v>410</v>
      </c>
      <c r="G3" s="84" t="s">
        <v>1418</v>
      </c>
      <c r="H3" s="83" t="s">
        <v>412</v>
      </c>
      <c r="I3" s="61" t="str">
        <f>VLOOKUP($E3,'PWR GP 2016-17 Groups'!$A$2:$B$206,2,0)</f>
        <v>A</v>
      </c>
      <c r="J3" s="61">
        <v>18</v>
      </c>
    </row>
    <row r="4" spans="1:10">
      <c r="A4" s="81">
        <v>18</v>
      </c>
      <c r="B4" s="81">
        <v>303</v>
      </c>
      <c r="C4" s="82">
        <v>2.6851851851851849E-2</v>
      </c>
      <c r="D4" s="82">
        <v>2.6828703703703702E-2</v>
      </c>
      <c r="E4" s="83" t="s">
        <v>413</v>
      </c>
      <c r="F4" s="84" t="s">
        <v>410</v>
      </c>
      <c r="G4" s="84" t="s">
        <v>1416</v>
      </c>
      <c r="H4" s="83" t="s">
        <v>412</v>
      </c>
      <c r="I4" s="61" t="str">
        <f>VLOOKUP($E4,'PWR GP 2016-17 Groups'!$A$2:$B$206,2,0)</f>
        <v>A</v>
      </c>
      <c r="J4" s="61">
        <v>16</v>
      </c>
    </row>
    <row r="5" spans="1:10">
      <c r="A5" s="81">
        <v>26</v>
      </c>
      <c r="B5" s="81">
        <v>267</v>
      </c>
      <c r="C5" s="82">
        <v>2.78125E-2</v>
      </c>
      <c r="D5" s="82">
        <v>2.7800925925925923E-2</v>
      </c>
      <c r="E5" s="83" t="s">
        <v>1421</v>
      </c>
      <c r="F5" s="84" t="s">
        <v>410</v>
      </c>
      <c r="G5" s="84" t="s">
        <v>415</v>
      </c>
      <c r="H5" s="83" t="s">
        <v>412</v>
      </c>
      <c r="I5" s="61" t="str">
        <f>VLOOKUP($E5,'PWR GP 2016-17 Groups'!$A$2:$B$206,2,0)</f>
        <v>A</v>
      </c>
      <c r="J5" s="61">
        <v>15</v>
      </c>
    </row>
    <row r="6" spans="1:10">
      <c r="A6" s="81">
        <v>29</v>
      </c>
      <c r="B6" s="81">
        <v>345</v>
      </c>
      <c r="C6" s="82">
        <v>2.7951388888888887E-2</v>
      </c>
      <c r="D6" s="82">
        <v>2.7939814814814817E-2</v>
      </c>
      <c r="E6" s="83" t="s">
        <v>422</v>
      </c>
      <c r="F6" s="84" t="s">
        <v>410</v>
      </c>
      <c r="G6" s="84" t="s">
        <v>415</v>
      </c>
      <c r="H6" s="83" t="s">
        <v>412</v>
      </c>
      <c r="I6" s="61" t="str">
        <f>VLOOKUP($E6,'PWR GP 2016-17 Groups'!$A$2:$B$206,2,0)</f>
        <v>B</v>
      </c>
      <c r="J6" s="61">
        <v>20</v>
      </c>
    </row>
    <row r="7" spans="1:10">
      <c r="A7" s="81">
        <v>30</v>
      </c>
      <c r="B7" s="81">
        <v>266</v>
      </c>
      <c r="C7" s="82">
        <v>2.8043981481481479E-2</v>
      </c>
      <c r="D7" s="82">
        <v>2.7997685185185184E-2</v>
      </c>
      <c r="E7" s="83" t="s">
        <v>418</v>
      </c>
      <c r="F7" s="84" t="s">
        <v>410</v>
      </c>
      <c r="G7" s="84" t="s">
        <v>415</v>
      </c>
      <c r="H7" s="83" t="s">
        <v>412</v>
      </c>
      <c r="I7" s="61" t="str">
        <f>VLOOKUP($E7,'PWR GP 2016-17 Groups'!$A$2:$B$206,2,0)</f>
        <v>B</v>
      </c>
      <c r="J7" s="61">
        <v>18</v>
      </c>
    </row>
    <row r="8" spans="1:10">
      <c r="A8" s="81">
        <v>33</v>
      </c>
      <c r="B8" s="81">
        <v>74</v>
      </c>
      <c r="C8" s="82">
        <v>2.8587962962962964E-2</v>
      </c>
      <c r="D8" s="82">
        <v>2.8564814814814817E-2</v>
      </c>
      <c r="E8" s="83" t="s">
        <v>419</v>
      </c>
      <c r="F8" s="84" t="s">
        <v>410</v>
      </c>
      <c r="G8" s="84" t="s">
        <v>417</v>
      </c>
      <c r="H8" s="83" t="s">
        <v>412</v>
      </c>
      <c r="I8" s="61" t="str">
        <f>VLOOKUP($E8,'PWR GP 2016-17 Groups'!$A$2:$B$206,2,0)</f>
        <v>B</v>
      </c>
      <c r="J8" s="61">
        <v>16</v>
      </c>
    </row>
    <row r="9" spans="1:10">
      <c r="A9" s="81">
        <v>44</v>
      </c>
      <c r="B9" s="81">
        <v>6</v>
      </c>
      <c r="C9" s="82">
        <v>2.9363425925925921E-2</v>
      </c>
      <c r="D9" s="82">
        <v>2.9351851851851851E-2</v>
      </c>
      <c r="E9" s="83" t="s">
        <v>1422</v>
      </c>
      <c r="F9" s="84" t="s">
        <v>410</v>
      </c>
      <c r="G9" s="84" t="s">
        <v>417</v>
      </c>
      <c r="H9" s="83" t="s">
        <v>412</v>
      </c>
      <c r="I9" s="61" t="str">
        <f>VLOOKUP($E9,'PWR GP 2016-17 Groups'!$A$2:$B$206,2,0)</f>
        <v>B</v>
      </c>
      <c r="J9" s="61">
        <v>15</v>
      </c>
    </row>
    <row r="10" spans="1:10">
      <c r="A10" s="81">
        <v>54</v>
      </c>
      <c r="B10" s="81">
        <v>315</v>
      </c>
      <c r="C10" s="82">
        <v>3.0439814814814819E-2</v>
      </c>
      <c r="D10" s="82">
        <v>3.0416666666666665E-2</v>
      </c>
      <c r="E10" s="83" t="s">
        <v>425</v>
      </c>
      <c r="F10" s="84" t="s">
        <v>410</v>
      </c>
      <c r="G10" s="84" t="s">
        <v>411</v>
      </c>
      <c r="H10" s="83" t="s">
        <v>412</v>
      </c>
      <c r="I10" s="61" t="str">
        <f>VLOOKUP($E10,'PWR GP 2016-17 Groups'!$A$2:$B$206,2,0)</f>
        <v>B</v>
      </c>
      <c r="J10" s="61">
        <v>14</v>
      </c>
    </row>
    <row r="11" spans="1:10">
      <c r="A11" s="81">
        <v>155</v>
      </c>
      <c r="B11" s="81">
        <v>338</v>
      </c>
      <c r="C11" s="82">
        <v>3.5474537037037041E-2</v>
      </c>
      <c r="D11" s="82">
        <v>3.5277777777777776E-2</v>
      </c>
      <c r="E11" s="83" t="s">
        <v>1431</v>
      </c>
      <c r="F11" s="84" t="s">
        <v>410</v>
      </c>
      <c r="G11" s="84" t="s">
        <v>1416</v>
      </c>
      <c r="H11" s="83" t="s">
        <v>412</v>
      </c>
      <c r="I11" s="61" t="str">
        <f>VLOOKUP($E11,'PWR GP 2016-17 Groups'!$A$2:$B$206,2,0)</f>
        <v>B</v>
      </c>
      <c r="J11" s="61">
        <v>13</v>
      </c>
    </row>
    <row r="12" spans="1:10">
      <c r="A12" s="81">
        <v>55</v>
      </c>
      <c r="B12" s="81">
        <v>156</v>
      </c>
      <c r="C12" s="82">
        <v>3.0451388888888889E-2</v>
      </c>
      <c r="D12" s="82">
        <v>3.0393518518518518E-2</v>
      </c>
      <c r="E12" s="83" t="s">
        <v>429</v>
      </c>
      <c r="F12" s="84" t="s">
        <v>410</v>
      </c>
      <c r="G12" s="84" t="s">
        <v>1418</v>
      </c>
      <c r="H12" s="83" t="s">
        <v>412</v>
      </c>
      <c r="I12" s="61" t="str">
        <f>VLOOKUP($E12,'PWR GP 2016-17 Groups'!$A$2:$B$206,2,0)</f>
        <v>C</v>
      </c>
      <c r="J12" s="61">
        <v>20</v>
      </c>
    </row>
    <row r="13" spans="1:10">
      <c r="A13" s="81">
        <v>58</v>
      </c>
      <c r="B13" s="81">
        <v>359</v>
      </c>
      <c r="C13" s="82">
        <v>3.078703703703704E-2</v>
      </c>
      <c r="D13" s="82">
        <v>3.0752314814814816E-2</v>
      </c>
      <c r="E13" s="83" t="s">
        <v>430</v>
      </c>
      <c r="F13" s="84" t="s">
        <v>0</v>
      </c>
      <c r="G13" s="84" t="s">
        <v>427</v>
      </c>
      <c r="H13" s="83" t="s">
        <v>412</v>
      </c>
      <c r="I13" s="61" t="str">
        <f>VLOOKUP($E13,'PWR GP 2016-17 Groups'!$A$2:$B$206,2,0)</f>
        <v>C</v>
      </c>
      <c r="J13" s="61">
        <v>18</v>
      </c>
    </row>
    <row r="14" spans="1:10">
      <c r="A14" s="81">
        <v>91</v>
      </c>
      <c r="B14" s="81">
        <v>384</v>
      </c>
      <c r="C14" s="87">
        <v>3.2326388888888884E-2</v>
      </c>
      <c r="D14" s="87">
        <v>3.2280092592592589E-2</v>
      </c>
      <c r="E14" s="86" t="s">
        <v>433</v>
      </c>
      <c r="F14" s="84" t="s">
        <v>410</v>
      </c>
      <c r="G14" s="84" t="s">
        <v>417</v>
      </c>
      <c r="H14" s="83" t="s">
        <v>412</v>
      </c>
      <c r="I14" s="61" t="str">
        <f>VLOOKUP($E14,'PWR GP 2016-17 Groups'!$A$2:$B$206,2,0)</f>
        <v>C</v>
      </c>
      <c r="J14" s="61">
        <v>16</v>
      </c>
    </row>
    <row r="15" spans="1:10">
      <c r="A15" s="81">
        <v>53</v>
      </c>
      <c r="B15" s="81">
        <v>76</v>
      </c>
      <c r="C15" s="82">
        <v>3.0416666666666665E-2</v>
      </c>
      <c r="D15" s="82">
        <v>3.0393518518518518E-2</v>
      </c>
      <c r="E15" s="83" t="s">
        <v>443</v>
      </c>
      <c r="F15" s="84" t="s">
        <v>410</v>
      </c>
      <c r="G15" s="84" t="s">
        <v>411</v>
      </c>
      <c r="H15" s="83" t="s">
        <v>412</v>
      </c>
      <c r="I15" s="61" t="str">
        <f>VLOOKUP($E15,'PWR GP 2016-17 Groups'!$A$2:$B$206,2,0)</f>
        <v>D</v>
      </c>
      <c r="J15" s="61">
        <v>20</v>
      </c>
    </row>
    <row r="16" spans="1:10">
      <c r="A16" s="81">
        <v>70</v>
      </c>
      <c r="B16" s="81">
        <v>172</v>
      </c>
      <c r="C16" s="82">
        <v>3.1481481481481485E-2</v>
      </c>
      <c r="D16" s="82">
        <v>3.1331018518518515E-2</v>
      </c>
      <c r="E16" s="83" t="s">
        <v>435</v>
      </c>
      <c r="F16" s="84" t="s">
        <v>410</v>
      </c>
      <c r="G16" s="84" t="s">
        <v>415</v>
      </c>
      <c r="H16" s="83" t="s">
        <v>412</v>
      </c>
      <c r="I16" s="61" t="str">
        <f>VLOOKUP($E16,'PWR GP 2016-17 Groups'!$A$2:$B$206,2,0)</f>
        <v>D</v>
      </c>
      <c r="J16" s="61">
        <v>18</v>
      </c>
    </row>
    <row r="17" spans="1:10">
      <c r="A17" s="81">
        <v>81</v>
      </c>
      <c r="B17" s="81">
        <v>188</v>
      </c>
      <c r="C17" s="82">
        <v>3.1990740740740743E-2</v>
      </c>
      <c r="D17" s="82">
        <v>3.1944444444444449E-2</v>
      </c>
      <c r="E17" s="83" t="s">
        <v>442</v>
      </c>
      <c r="F17" s="84" t="s">
        <v>410</v>
      </c>
      <c r="G17" s="84" t="s">
        <v>1416</v>
      </c>
      <c r="H17" s="83" t="s">
        <v>412</v>
      </c>
      <c r="I17" s="61" t="str">
        <f>VLOOKUP($E17,'PWR GP 2016-17 Groups'!$A$2:$B$206,2,0)</f>
        <v>D</v>
      </c>
      <c r="J17" s="61">
        <v>16</v>
      </c>
    </row>
    <row r="18" spans="1:10">
      <c r="A18" s="81">
        <v>96</v>
      </c>
      <c r="B18" s="81">
        <v>93</v>
      </c>
      <c r="C18" s="82">
        <v>3.2534722222222222E-2</v>
      </c>
      <c r="D18" s="82">
        <v>3.246527777777778E-2</v>
      </c>
      <c r="E18" s="83" t="s">
        <v>439</v>
      </c>
      <c r="F18" s="84" t="s">
        <v>410</v>
      </c>
      <c r="G18" s="84" t="s">
        <v>1423</v>
      </c>
      <c r="H18" s="83" t="s">
        <v>412</v>
      </c>
      <c r="I18" s="61" t="str">
        <f>VLOOKUP($E18,'PWR GP 2016-17 Groups'!$A$2:$B$206,2,0)</f>
        <v>D</v>
      </c>
      <c r="J18" s="61">
        <v>15</v>
      </c>
    </row>
    <row r="19" spans="1:10">
      <c r="A19" s="81">
        <v>99</v>
      </c>
      <c r="B19" s="81">
        <v>230</v>
      </c>
      <c r="C19" s="82">
        <v>3.2673611111111105E-2</v>
      </c>
      <c r="D19" s="82">
        <v>3.2638888888888891E-2</v>
      </c>
      <c r="E19" s="83" t="s">
        <v>1425</v>
      </c>
      <c r="F19" s="84" t="s">
        <v>410</v>
      </c>
      <c r="G19" s="84" t="s">
        <v>1416</v>
      </c>
      <c r="H19" s="83" t="s">
        <v>412</v>
      </c>
      <c r="I19" s="61" t="str">
        <f>VLOOKUP($E19,'PWR GP 2016-17 Groups'!$A$2:$B$206,2,0)</f>
        <v>D</v>
      </c>
      <c r="J19" s="61">
        <v>14</v>
      </c>
    </row>
    <row r="20" spans="1:10">
      <c r="A20" s="81">
        <v>101</v>
      </c>
      <c r="B20" s="81">
        <v>327</v>
      </c>
      <c r="C20" s="82">
        <v>3.2789351851851854E-2</v>
      </c>
      <c r="D20" s="82">
        <v>3.2754629629629627E-2</v>
      </c>
      <c r="E20" s="83" t="s">
        <v>436</v>
      </c>
      <c r="F20" s="84" t="s">
        <v>0</v>
      </c>
      <c r="G20" s="84" t="s">
        <v>1426</v>
      </c>
      <c r="H20" s="83" t="s">
        <v>412</v>
      </c>
      <c r="I20" s="61" t="str">
        <f>VLOOKUP($E20,'PWR GP 2016-17 Groups'!$A$2:$B$206,2,0)</f>
        <v>D</v>
      </c>
      <c r="J20" s="61">
        <v>13</v>
      </c>
    </row>
    <row r="21" spans="1:10">
      <c r="A21" s="81">
        <v>111</v>
      </c>
      <c r="B21" s="81">
        <v>356</v>
      </c>
      <c r="C21" s="82">
        <v>3.3333333333333333E-2</v>
      </c>
      <c r="D21" s="82">
        <v>3.3275462962962958E-2</v>
      </c>
      <c r="E21" s="83" t="s">
        <v>1427</v>
      </c>
      <c r="F21" s="84" t="s">
        <v>410</v>
      </c>
      <c r="G21" s="84" t="s">
        <v>1418</v>
      </c>
      <c r="H21" s="83" t="s">
        <v>412</v>
      </c>
      <c r="I21" s="61" t="str">
        <f>VLOOKUP($E21,'PWR GP 2016-17 Groups'!$A$2:$B$206,2,0)</f>
        <v>D</v>
      </c>
      <c r="J21" s="61">
        <v>12</v>
      </c>
    </row>
    <row r="22" spans="1:10">
      <c r="A22" s="81">
        <v>118</v>
      </c>
      <c r="B22" s="81">
        <v>94</v>
      </c>
      <c r="C22" s="82">
        <v>3.3611111111111112E-2</v>
      </c>
      <c r="D22" s="82">
        <v>3.3530092592592591E-2</v>
      </c>
      <c r="E22" s="83" t="s">
        <v>638</v>
      </c>
      <c r="F22" s="84" t="s">
        <v>410</v>
      </c>
      <c r="G22" s="84" t="s">
        <v>457</v>
      </c>
      <c r="H22" s="83" t="s">
        <v>412</v>
      </c>
      <c r="I22" s="61" t="str">
        <f>VLOOKUP($E22,'PWR GP 2016-17 Groups'!$A$2:$B$206,2,0)</f>
        <v>D</v>
      </c>
      <c r="J22" s="61">
        <v>11</v>
      </c>
    </row>
    <row r="23" spans="1:10">
      <c r="A23" s="81">
        <v>134</v>
      </c>
      <c r="B23" s="81">
        <v>4</v>
      </c>
      <c r="C23" s="82">
        <v>3.4293981481481481E-2</v>
      </c>
      <c r="D23" s="82">
        <v>3.4212962962962966E-2</v>
      </c>
      <c r="E23" s="83" t="s">
        <v>1429</v>
      </c>
      <c r="F23" s="84" t="s">
        <v>410</v>
      </c>
      <c r="G23" s="84" t="s">
        <v>417</v>
      </c>
      <c r="H23" s="83" t="s">
        <v>412</v>
      </c>
      <c r="I23" s="61" t="str">
        <f>VLOOKUP($E23,'PWR GP 2016-17 Groups'!$A$2:$B$206,2,0)</f>
        <v>D</v>
      </c>
      <c r="J23" s="61">
        <v>10</v>
      </c>
    </row>
    <row r="24" spans="1:10">
      <c r="A24" s="81">
        <v>194</v>
      </c>
      <c r="B24" s="81">
        <v>88</v>
      </c>
      <c r="C24" s="82">
        <v>3.7152777777777778E-2</v>
      </c>
      <c r="D24" s="82">
        <v>3.7060185185185189E-2</v>
      </c>
      <c r="E24" s="83" t="s">
        <v>1435</v>
      </c>
      <c r="F24" s="84" t="s">
        <v>410</v>
      </c>
      <c r="G24" s="84" t="s">
        <v>415</v>
      </c>
      <c r="H24" s="83" t="s">
        <v>412</v>
      </c>
      <c r="I24" s="61" t="str">
        <f>VLOOKUP($E24,'PWR GP 2016-17 Groups'!$A$2:$B$206,2,0)</f>
        <v>D</v>
      </c>
      <c r="J24" s="61">
        <v>9</v>
      </c>
    </row>
    <row r="25" spans="1:10">
      <c r="A25" s="81">
        <v>74</v>
      </c>
      <c r="B25" s="81">
        <v>272</v>
      </c>
      <c r="C25" s="82">
        <v>3.1666666666666669E-2</v>
      </c>
      <c r="D25" s="82">
        <v>3.1608796296296295E-2</v>
      </c>
      <c r="E25" s="83" t="s">
        <v>441</v>
      </c>
      <c r="F25" s="84" t="s">
        <v>410</v>
      </c>
      <c r="G25" s="84" t="s">
        <v>415</v>
      </c>
      <c r="H25" s="83" t="s">
        <v>412</v>
      </c>
      <c r="I25" s="61" t="str">
        <f>VLOOKUP($E25,'PWR GP 2016-17 Groups'!$A$2:$B$206,2,0)</f>
        <v>E</v>
      </c>
      <c r="J25" s="61">
        <v>20</v>
      </c>
    </row>
    <row r="26" spans="1:10">
      <c r="A26" s="81">
        <v>76</v>
      </c>
      <c r="B26" s="81">
        <v>253</v>
      </c>
      <c r="C26" s="82">
        <v>3.1770833333333331E-2</v>
      </c>
      <c r="D26" s="82">
        <v>3.172453703703703E-2</v>
      </c>
      <c r="E26" s="83" t="s">
        <v>438</v>
      </c>
      <c r="F26" s="84" t="s">
        <v>410</v>
      </c>
      <c r="G26" s="84" t="s">
        <v>415</v>
      </c>
      <c r="H26" s="83" t="s">
        <v>412</v>
      </c>
      <c r="I26" s="61" t="str">
        <f>VLOOKUP($E26,'PWR GP 2016-17 Groups'!$A$2:$B$206,2,0)</f>
        <v>E</v>
      </c>
      <c r="J26" s="61">
        <v>18</v>
      </c>
    </row>
    <row r="27" spans="1:10">
      <c r="A27" s="81">
        <v>179</v>
      </c>
      <c r="B27" s="81">
        <v>242</v>
      </c>
      <c r="C27" s="82">
        <v>3.6469907407407402E-2</v>
      </c>
      <c r="D27" s="82">
        <v>3.6412037037037034E-2</v>
      </c>
      <c r="E27" s="83" t="s">
        <v>450</v>
      </c>
      <c r="F27" s="84" t="s">
        <v>410</v>
      </c>
      <c r="G27" s="84" t="s">
        <v>1418</v>
      </c>
      <c r="H27" s="83" t="s">
        <v>412</v>
      </c>
      <c r="I27" s="61" t="str">
        <f>VLOOKUP($E27,'PWR GP 2016-17 Groups'!$A$2:$B$206,2,0)</f>
        <v>E</v>
      </c>
      <c r="J27" s="61">
        <v>16</v>
      </c>
    </row>
    <row r="28" spans="1:10">
      <c r="A28" s="81">
        <v>110</v>
      </c>
      <c r="B28" s="81">
        <v>67</v>
      </c>
      <c r="C28" s="82">
        <v>3.3252314814814811E-2</v>
      </c>
      <c r="D28" s="82">
        <v>3.3206018518518517E-2</v>
      </c>
      <c r="E28" s="83" t="s">
        <v>641</v>
      </c>
      <c r="F28" s="84" t="s">
        <v>410</v>
      </c>
      <c r="G28" s="84" t="s">
        <v>1416</v>
      </c>
      <c r="H28" s="83" t="s">
        <v>412</v>
      </c>
      <c r="I28" s="61" t="str">
        <f>VLOOKUP($E28,'PWR GP 2016-17 Groups'!$A$2:$B$206,2,0)</f>
        <v>F</v>
      </c>
      <c r="J28" s="61">
        <v>20</v>
      </c>
    </row>
    <row r="29" spans="1:10">
      <c r="A29" s="81">
        <v>163</v>
      </c>
      <c r="B29" s="81">
        <v>358</v>
      </c>
      <c r="C29" s="82">
        <v>3.5844907407407409E-2</v>
      </c>
      <c r="D29" s="82">
        <v>3.5752314814814813E-2</v>
      </c>
      <c r="E29" s="83" t="s">
        <v>1432</v>
      </c>
      <c r="F29" s="84" t="s">
        <v>410</v>
      </c>
      <c r="G29" s="84" t="s">
        <v>415</v>
      </c>
      <c r="H29" s="83" t="s">
        <v>412</v>
      </c>
      <c r="I29" s="61" t="str">
        <f>VLOOKUP($E29,'PWR GP 2016-17 Groups'!$A$2:$B$206,2,0)</f>
        <v>F</v>
      </c>
      <c r="J29" s="61">
        <v>18</v>
      </c>
    </row>
    <row r="30" spans="1:10">
      <c r="A30" s="81">
        <v>195</v>
      </c>
      <c r="B30" s="81">
        <v>395</v>
      </c>
      <c r="C30" s="82">
        <v>3.7164351851851851E-2</v>
      </c>
      <c r="D30" s="82">
        <v>3.7083333333333336E-2</v>
      </c>
      <c r="E30" s="83" t="s">
        <v>455</v>
      </c>
      <c r="F30" s="84" t="s">
        <v>410</v>
      </c>
      <c r="G30" s="84" t="s">
        <v>1423</v>
      </c>
      <c r="H30" s="83" t="s">
        <v>412</v>
      </c>
      <c r="I30" s="61" t="str">
        <f>VLOOKUP($E30,'PWR GP 2016-17 Groups'!$A$2:$B$206,2,0)</f>
        <v>F</v>
      </c>
      <c r="J30" s="61">
        <v>16</v>
      </c>
    </row>
    <row r="31" spans="1:10">
      <c r="A31" s="81">
        <v>201</v>
      </c>
      <c r="B31" s="81">
        <v>366</v>
      </c>
      <c r="C31" s="82">
        <v>3.740740740740741E-2</v>
      </c>
      <c r="D31" s="82">
        <v>3.7326388888888888E-2</v>
      </c>
      <c r="E31" s="83" t="s">
        <v>650</v>
      </c>
      <c r="F31" s="84" t="s">
        <v>0</v>
      </c>
      <c r="G31" s="84" t="s">
        <v>1436</v>
      </c>
      <c r="H31" s="83" t="s">
        <v>412</v>
      </c>
      <c r="I31" s="61" t="str">
        <f>VLOOKUP($E31,'PWR GP 2016-17 Groups'!$A$2:$B$206,2,0)</f>
        <v>F</v>
      </c>
      <c r="J31" s="61">
        <v>15</v>
      </c>
    </row>
    <row r="32" spans="1:10">
      <c r="A32" s="81">
        <v>209</v>
      </c>
      <c r="B32" s="81">
        <v>199</v>
      </c>
      <c r="C32" s="82">
        <v>3.7824074074074072E-2</v>
      </c>
      <c r="D32" s="82">
        <v>3.7696759259259256E-2</v>
      </c>
      <c r="E32" s="83" t="s">
        <v>453</v>
      </c>
      <c r="F32" s="84" t="s">
        <v>410</v>
      </c>
      <c r="G32" s="84" t="s">
        <v>1423</v>
      </c>
      <c r="H32" s="83" t="s">
        <v>412</v>
      </c>
      <c r="I32" s="61" t="str">
        <f>VLOOKUP($E32,'PWR GP 2016-17 Groups'!$A$2:$B$206,2,0)</f>
        <v>F</v>
      </c>
      <c r="J32" s="61">
        <v>14</v>
      </c>
    </row>
    <row r="33" spans="1:10">
      <c r="A33" s="81">
        <v>169</v>
      </c>
      <c r="B33" s="81">
        <v>143</v>
      </c>
      <c r="C33" s="82">
        <v>3.6168981481481483E-2</v>
      </c>
      <c r="D33" s="82">
        <v>3.6006944444444446E-2</v>
      </c>
      <c r="E33" s="83" t="s">
        <v>456</v>
      </c>
      <c r="F33" s="84" t="s">
        <v>410</v>
      </c>
      <c r="G33" s="84" t="s">
        <v>1433</v>
      </c>
      <c r="H33" s="83" t="s">
        <v>412</v>
      </c>
      <c r="I33" s="61" t="str">
        <f>VLOOKUP($E33,'PWR GP 2016-17 Groups'!$A$2:$B$206,2,0)</f>
        <v>G</v>
      </c>
      <c r="J33" s="61">
        <v>20</v>
      </c>
    </row>
    <row r="34" spans="1:10">
      <c r="A34" s="81">
        <v>180</v>
      </c>
      <c r="B34" s="81">
        <v>77</v>
      </c>
      <c r="C34" s="82">
        <v>3.650462962962963E-2</v>
      </c>
      <c r="D34" s="82">
        <v>3.6435185185185189E-2</v>
      </c>
      <c r="E34" s="83" t="s">
        <v>460</v>
      </c>
      <c r="F34" s="84" t="s">
        <v>0</v>
      </c>
      <c r="G34" s="84" t="s">
        <v>447</v>
      </c>
      <c r="H34" s="83" t="s">
        <v>412</v>
      </c>
      <c r="I34" s="61" t="str">
        <f>VLOOKUP($E34,'PWR GP 2016-17 Groups'!$A$2:$B$206,2,0)</f>
        <v>G</v>
      </c>
      <c r="J34" s="61">
        <v>18</v>
      </c>
    </row>
    <row r="35" spans="1:10">
      <c r="A35" s="81">
        <v>202</v>
      </c>
      <c r="B35" s="81">
        <v>310</v>
      </c>
      <c r="C35" s="82">
        <v>3.7557870370370373E-2</v>
      </c>
      <c r="D35" s="82">
        <v>3.7511574074074072E-2</v>
      </c>
      <c r="E35" s="83" t="s">
        <v>469</v>
      </c>
      <c r="F35" s="84" t="s">
        <v>410</v>
      </c>
      <c r="G35" s="84" t="s">
        <v>1418</v>
      </c>
      <c r="H35" s="83" t="s">
        <v>412</v>
      </c>
      <c r="I35" s="61" t="str">
        <f>VLOOKUP($E35,'PWR GP 2016-17 Groups'!$A$2:$B$206,2,0)</f>
        <v>G</v>
      </c>
      <c r="J35" s="61">
        <v>16</v>
      </c>
    </row>
    <row r="36" spans="1:10">
      <c r="A36" s="81">
        <v>204</v>
      </c>
      <c r="B36" s="81">
        <v>139</v>
      </c>
      <c r="C36" s="82">
        <v>3.7685185185185183E-2</v>
      </c>
      <c r="D36" s="82">
        <v>3.7615740740740741E-2</v>
      </c>
      <c r="E36" s="83" t="s">
        <v>515</v>
      </c>
      <c r="F36" s="84" t="s">
        <v>0</v>
      </c>
      <c r="G36" s="84" t="s">
        <v>427</v>
      </c>
      <c r="H36" s="83" t="s">
        <v>412</v>
      </c>
      <c r="I36" s="61" t="str">
        <f>VLOOKUP($E36,'PWR GP 2016-17 Groups'!$A$2:$B$206,2,0)</f>
        <v>G</v>
      </c>
      <c r="J36" s="61">
        <v>15</v>
      </c>
    </row>
    <row r="37" spans="1:10">
      <c r="A37" s="81">
        <v>219</v>
      </c>
      <c r="B37" s="81">
        <v>212</v>
      </c>
      <c r="C37" s="82">
        <v>3.8333333333333337E-2</v>
      </c>
      <c r="D37" s="82">
        <v>3.8090277777777778E-2</v>
      </c>
      <c r="E37" s="83" t="s">
        <v>1438</v>
      </c>
      <c r="F37" s="84" t="s">
        <v>410</v>
      </c>
      <c r="G37" s="84" t="s">
        <v>417</v>
      </c>
      <c r="H37" s="83" t="s">
        <v>412</v>
      </c>
      <c r="I37" s="61" t="str">
        <f>VLOOKUP($E37,'PWR GP 2016-17 Groups'!$A$2:$B$206,2,0)</f>
        <v>G</v>
      </c>
      <c r="J37" s="61">
        <v>14</v>
      </c>
    </row>
    <row r="38" spans="1:10">
      <c r="A38" s="81">
        <v>205</v>
      </c>
      <c r="B38" s="81">
        <v>265</v>
      </c>
      <c r="C38" s="82">
        <v>3.7696759259259256E-2</v>
      </c>
      <c r="D38" s="82">
        <v>3.7604166666666668E-2</v>
      </c>
      <c r="E38" s="83" t="s">
        <v>462</v>
      </c>
      <c r="F38" s="84" t="s">
        <v>0</v>
      </c>
      <c r="G38" s="84" t="s">
        <v>1426</v>
      </c>
      <c r="H38" s="83" t="s">
        <v>412</v>
      </c>
      <c r="I38" s="61" t="str">
        <f>VLOOKUP($E38,'PWR GP 2016-17 Groups'!$A$2:$B$206,2,0)</f>
        <v>H</v>
      </c>
      <c r="J38" s="61">
        <v>20</v>
      </c>
    </row>
    <row r="39" spans="1:10">
      <c r="A39" s="81">
        <v>212</v>
      </c>
      <c r="B39" s="81">
        <v>185</v>
      </c>
      <c r="C39" s="82">
        <v>3.8032407407407411E-2</v>
      </c>
      <c r="D39" s="82">
        <v>3.788194444444444E-2</v>
      </c>
      <c r="E39" s="83" t="s">
        <v>1437</v>
      </c>
      <c r="F39" s="84" t="s">
        <v>0</v>
      </c>
      <c r="G39" s="84" t="s">
        <v>427</v>
      </c>
      <c r="H39" s="83" t="s">
        <v>412</v>
      </c>
      <c r="I39" s="61" t="str">
        <f>VLOOKUP($E39,'PWR GP 2016-17 Groups'!$A$2:$B$206,2,0)</f>
        <v>H</v>
      </c>
      <c r="J39" s="61">
        <v>18</v>
      </c>
    </row>
    <row r="40" spans="1:10">
      <c r="A40" s="81">
        <v>222</v>
      </c>
      <c r="B40" s="81">
        <v>46</v>
      </c>
      <c r="C40" s="82">
        <v>3.8402777777777779E-2</v>
      </c>
      <c r="D40" s="82">
        <v>3.8101851851851852E-2</v>
      </c>
      <c r="E40" s="83" t="s">
        <v>482</v>
      </c>
      <c r="F40" s="84" t="s">
        <v>410</v>
      </c>
      <c r="G40" s="84" t="s">
        <v>417</v>
      </c>
      <c r="H40" s="83" t="s">
        <v>412</v>
      </c>
      <c r="I40" s="61" t="str">
        <f>VLOOKUP($E40,'PWR GP 2016-17 Groups'!$A$2:$B$206,2,0)</f>
        <v>H</v>
      </c>
      <c r="J40" s="61">
        <v>16</v>
      </c>
    </row>
    <row r="41" spans="1:10">
      <c r="A41" s="81">
        <v>227</v>
      </c>
      <c r="B41" s="81">
        <v>198</v>
      </c>
      <c r="C41" s="82">
        <v>3.8854166666666669E-2</v>
      </c>
      <c r="D41" s="82">
        <v>3.8726851851851853E-2</v>
      </c>
      <c r="E41" s="83" t="s">
        <v>463</v>
      </c>
      <c r="F41" s="84" t="s">
        <v>0</v>
      </c>
      <c r="G41" s="84" t="s">
        <v>427</v>
      </c>
      <c r="H41" s="83" t="s">
        <v>412</v>
      </c>
      <c r="I41" s="61" t="str">
        <f>VLOOKUP($E41,'PWR GP 2016-17 Groups'!$A$2:$B$206,2,0)</f>
        <v>H</v>
      </c>
      <c r="J41" s="61">
        <v>15</v>
      </c>
    </row>
    <row r="42" spans="1:10">
      <c r="A42" s="81">
        <v>275</v>
      </c>
      <c r="B42" s="81">
        <v>79</v>
      </c>
      <c r="C42" s="82">
        <v>4.1527777777777775E-2</v>
      </c>
      <c r="D42" s="82">
        <v>4.1423611111111112E-2</v>
      </c>
      <c r="E42" s="83" t="s">
        <v>517</v>
      </c>
      <c r="F42" s="84" t="s">
        <v>0</v>
      </c>
      <c r="G42" s="84" t="s">
        <v>421</v>
      </c>
      <c r="H42" s="83" t="s">
        <v>412</v>
      </c>
      <c r="I42" s="61" t="str">
        <f>VLOOKUP($E42,'PWR GP 2016-17 Groups'!$A$2:$B$206,2,0)</f>
        <v>H</v>
      </c>
      <c r="J42" s="61">
        <v>14</v>
      </c>
    </row>
    <row r="43" spans="1:10">
      <c r="A43" s="81">
        <v>292</v>
      </c>
      <c r="B43" s="81">
        <v>83</v>
      </c>
      <c r="C43" s="82">
        <v>4.3055555555555562E-2</v>
      </c>
      <c r="D43" s="82">
        <v>4.2835648148148144E-2</v>
      </c>
      <c r="E43" s="83" t="s">
        <v>1442</v>
      </c>
      <c r="F43" s="84" t="s">
        <v>0</v>
      </c>
      <c r="G43" s="84" t="s">
        <v>474</v>
      </c>
      <c r="H43" s="83" t="s">
        <v>412</v>
      </c>
      <c r="I43" s="61" t="str">
        <f>VLOOKUP($E43,'PWR GP 2016-17 Groups'!$A$2:$B$206,2,0)</f>
        <v>H</v>
      </c>
      <c r="J43" s="61">
        <v>13</v>
      </c>
    </row>
    <row r="44" spans="1:10">
      <c r="A44" s="81">
        <v>237</v>
      </c>
      <c r="B44" s="81">
        <v>136</v>
      </c>
      <c r="C44" s="82">
        <v>3.9375E-2</v>
      </c>
      <c r="D44" s="82">
        <v>3.9270833333333331E-2</v>
      </c>
      <c r="E44" s="83" t="s">
        <v>1439</v>
      </c>
      <c r="F44" s="84" t="s">
        <v>410</v>
      </c>
      <c r="G44" s="84" t="s">
        <v>415</v>
      </c>
      <c r="H44" s="83" t="s">
        <v>412</v>
      </c>
      <c r="I44" s="61" t="str">
        <f>VLOOKUP($E44,'PWR GP 2016-17 Groups'!$A$2:$B$206,2,0)</f>
        <v>I</v>
      </c>
      <c r="J44" s="61">
        <v>20</v>
      </c>
    </row>
    <row r="45" spans="1:10">
      <c r="A45" s="81">
        <v>248</v>
      </c>
      <c r="B45" s="81">
        <v>214</v>
      </c>
      <c r="C45" s="82">
        <v>3.965277777777778E-2</v>
      </c>
      <c r="D45" s="82">
        <v>3.9525462962962964E-2</v>
      </c>
      <c r="E45" s="83" t="s">
        <v>655</v>
      </c>
      <c r="F45" s="84" t="s">
        <v>0</v>
      </c>
      <c r="G45" s="84" t="s">
        <v>1426</v>
      </c>
      <c r="H45" s="83" t="s">
        <v>412</v>
      </c>
      <c r="I45" s="61" t="str">
        <f>VLOOKUP($E45,'PWR GP 2016-17 Groups'!$A$2:$B$206,2,0)</f>
        <v>I</v>
      </c>
      <c r="J45" s="61">
        <v>18</v>
      </c>
    </row>
    <row r="46" spans="1:10">
      <c r="A46" s="81">
        <v>310</v>
      </c>
      <c r="B46" s="81">
        <v>261</v>
      </c>
      <c r="C46" s="82">
        <v>4.476851851851852E-2</v>
      </c>
      <c r="D46" s="82">
        <v>4.4687499999999998E-2</v>
      </c>
      <c r="E46" s="83" t="s">
        <v>1444</v>
      </c>
      <c r="F46" s="84" t="s">
        <v>0</v>
      </c>
      <c r="G46" s="84" t="s">
        <v>1436</v>
      </c>
      <c r="H46" s="83" t="s">
        <v>412</v>
      </c>
      <c r="I46" s="61" t="str">
        <f>VLOOKUP($E46,'PWR GP 2016-17 Groups'!$A$2:$B$206,2,0)</f>
        <v>I</v>
      </c>
      <c r="J46" s="61">
        <v>16</v>
      </c>
    </row>
    <row r="47" spans="1:10">
      <c r="A47" s="81">
        <v>374</v>
      </c>
      <c r="B47" s="81">
        <v>391</v>
      </c>
      <c r="C47" s="82">
        <v>5.4918981481481478E-2</v>
      </c>
      <c r="D47" s="82">
        <v>5.4699074074074074E-2</v>
      </c>
      <c r="E47" s="83" t="s">
        <v>1449</v>
      </c>
      <c r="F47" s="84" t="s">
        <v>0</v>
      </c>
      <c r="G47" s="84" t="s">
        <v>1426</v>
      </c>
      <c r="H47" s="83" t="s">
        <v>412</v>
      </c>
      <c r="I47" s="61" t="str">
        <f>VLOOKUP($E47,'PWR GP 2016-17 Groups'!$A$2:$B$206,2,0)</f>
        <v>I</v>
      </c>
      <c r="J47" s="61">
        <v>15</v>
      </c>
    </row>
    <row r="48" spans="1:10">
      <c r="A48" s="81">
        <v>267</v>
      </c>
      <c r="B48" s="81">
        <v>396</v>
      </c>
      <c r="C48" s="82">
        <v>4.0682870370370376E-2</v>
      </c>
      <c r="D48" s="82">
        <v>4.05787037037037E-2</v>
      </c>
      <c r="E48" s="83" t="s">
        <v>483</v>
      </c>
      <c r="F48" s="84" t="s">
        <v>0</v>
      </c>
      <c r="G48" s="84" t="s">
        <v>1426</v>
      </c>
      <c r="H48" s="83" t="s">
        <v>412</v>
      </c>
      <c r="I48" s="61" t="str">
        <f>VLOOKUP($E48,'PWR GP 2016-17 Groups'!$A$2:$B$206,2,0)</f>
        <v>J</v>
      </c>
      <c r="J48" s="61">
        <v>20</v>
      </c>
    </row>
    <row r="49" spans="1:10">
      <c r="A49" s="81">
        <v>312</v>
      </c>
      <c r="B49" s="81">
        <v>75</v>
      </c>
      <c r="C49" s="82">
        <v>4.4861111111111109E-2</v>
      </c>
      <c r="D49" s="82">
        <v>4.4791666666666667E-2</v>
      </c>
      <c r="E49" s="83" t="s">
        <v>481</v>
      </c>
      <c r="F49" s="84" t="s">
        <v>0</v>
      </c>
      <c r="G49" s="84" t="s">
        <v>427</v>
      </c>
      <c r="H49" s="83" t="s">
        <v>412</v>
      </c>
      <c r="I49" s="61" t="str">
        <f>VLOOKUP($E49,'PWR GP 2016-17 Groups'!$A$2:$B$206,2,0)</f>
        <v>J</v>
      </c>
      <c r="J49" s="61">
        <v>18</v>
      </c>
    </row>
    <row r="50" spans="1:10">
      <c r="A50" s="81">
        <v>12</v>
      </c>
      <c r="B50" s="81">
        <v>328</v>
      </c>
      <c r="C50" s="82">
        <v>2.631944444444444E-2</v>
      </c>
      <c r="D50" s="82">
        <v>2.6296296296296293E-2</v>
      </c>
      <c r="E50" s="83" t="s">
        <v>1417</v>
      </c>
      <c r="F50" s="84" t="s">
        <v>410</v>
      </c>
      <c r="G50" s="84" t="s">
        <v>1418</v>
      </c>
      <c r="H50" s="83" t="s">
        <v>412</v>
      </c>
      <c r="I50" s="61" t="e">
        <f>VLOOKUP($E50,'PWR GP 2016-17 Groups'!$A$2:$B$206,2,0)</f>
        <v>#N/A</v>
      </c>
    </row>
    <row r="51" spans="1:10">
      <c r="A51" s="81">
        <v>23</v>
      </c>
      <c r="B51" s="81">
        <v>301</v>
      </c>
      <c r="C51" s="82">
        <v>2.7418981481481485E-2</v>
      </c>
      <c r="D51" s="82">
        <v>2.7395833333333338E-2</v>
      </c>
      <c r="E51" s="83" t="s">
        <v>1419</v>
      </c>
      <c r="F51" s="84" t="s">
        <v>410</v>
      </c>
      <c r="G51" s="84" t="s">
        <v>1420</v>
      </c>
      <c r="H51" s="83" t="s">
        <v>412</v>
      </c>
      <c r="I51" s="61" t="e">
        <f>VLOOKUP($E51,'PWR GP 2016-17 Groups'!$A$2:$B$206,2,0)</f>
        <v>#N/A</v>
      </c>
    </row>
    <row r="52" spans="1:10">
      <c r="A52" s="81">
        <v>97</v>
      </c>
      <c r="B52" s="81">
        <v>344</v>
      </c>
      <c r="C52" s="82">
        <v>3.260416666666667E-2</v>
      </c>
      <c r="D52" s="82">
        <v>3.2442129629629633E-2</v>
      </c>
      <c r="E52" s="83" t="s">
        <v>1424</v>
      </c>
      <c r="F52" s="84" t="s">
        <v>410</v>
      </c>
      <c r="G52" s="84" t="s">
        <v>1420</v>
      </c>
      <c r="H52" s="83" t="s">
        <v>412</v>
      </c>
      <c r="I52" s="61" t="e">
        <f>VLOOKUP($E52,'PWR GP 2016-17 Groups'!$A$2:$B$206,2,0)</f>
        <v>#N/A</v>
      </c>
    </row>
    <row r="53" spans="1:10">
      <c r="A53" s="81">
        <v>127</v>
      </c>
      <c r="B53" s="81">
        <v>220</v>
      </c>
      <c r="C53" s="82">
        <v>3.3993055555555561E-2</v>
      </c>
      <c r="D53" s="82">
        <v>3.3854166666666664E-2</v>
      </c>
      <c r="E53" s="83" t="s">
        <v>1428</v>
      </c>
      <c r="F53" s="84" t="s">
        <v>410</v>
      </c>
      <c r="G53" s="84" t="s">
        <v>417</v>
      </c>
      <c r="H53" s="83" t="s">
        <v>412</v>
      </c>
      <c r="I53" s="61" t="e">
        <f>VLOOKUP($E53,'PWR GP 2016-17 Groups'!$A$2:$B$206,2,0)</f>
        <v>#N/A</v>
      </c>
    </row>
    <row r="54" spans="1:10">
      <c r="A54" s="81">
        <v>142</v>
      </c>
      <c r="B54" s="81">
        <v>362</v>
      </c>
      <c r="C54" s="82">
        <v>3.4837962962962959E-2</v>
      </c>
      <c r="D54" s="82">
        <v>3.4768518518518525E-2</v>
      </c>
      <c r="E54" s="83" t="s">
        <v>1430</v>
      </c>
      <c r="F54" s="84" t="s">
        <v>410</v>
      </c>
      <c r="G54" s="84" t="s">
        <v>417</v>
      </c>
      <c r="H54" s="83" t="s">
        <v>412</v>
      </c>
      <c r="I54" s="61" t="e">
        <f>VLOOKUP($E54,'PWR GP 2016-17 Groups'!$A$2:$B$206,2,0)</f>
        <v>#N/A</v>
      </c>
    </row>
    <row r="55" spans="1:10">
      <c r="A55" s="81">
        <v>186</v>
      </c>
      <c r="B55" s="81">
        <v>324</v>
      </c>
      <c r="C55" s="82">
        <v>3.6782407407407409E-2</v>
      </c>
      <c r="D55" s="82">
        <v>3.6701388888888888E-2</v>
      </c>
      <c r="E55" s="83" t="s">
        <v>1434</v>
      </c>
      <c r="F55" s="84" t="s">
        <v>410</v>
      </c>
      <c r="G55" s="84" t="s">
        <v>415</v>
      </c>
      <c r="H55" s="83" t="s">
        <v>412</v>
      </c>
      <c r="I55" s="61" t="e">
        <f>VLOOKUP($E55,'PWR GP 2016-17 Groups'!$A$2:$B$206,2,0)</f>
        <v>#N/A</v>
      </c>
    </row>
    <row r="56" spans="1:10">
      <c r="A56" s="81">
        <v>241</v>
      </c>
      <c r="B56" s="81">
        <v>125</v>
      </c>
      <c r="C56" s="82">
        <v>3.9548611111111111E-2</v>
      </c>
      <c r="D56" s="82">
        <v>3.9386574074074074E-2</v>
      </c>
      <c r="E56" s="83" t="s">
        <v>1440</v>
      </c>
      <c r="F56" s="84" t="s">
        <v>0</v>
      </c>
      <c r="G56" s="84" t="s">
        <v>421</v>
      </c>
      <c r="H56" s="83" t="s">
        <v>412</v>
      </c>
      <c r="I56" s="61" t="e">
        <f>VLOOKUP($E56,'PWR GP 2016-17 Groups'!$A$2:$B$206,2,0)</f>
        <v>#N/A</v>
      </c>
    </row>
    <row r="57" spans="1:10">
      <c r="A57" s="81">
        <v>281</v>
      </c>
      <c r="B57" s="81">
        <v>1</v>
      </c>
      <c r="C57" s="82">
        <v>4.2245370370370371E-2</v>
      </c>
      <c r="D57" s="82">
        <v>4.2129629629629628E-2</v>
      </c>
      <c r="E57" s="83" t="s">
        <v>1441</v>
      </c>
      <c r="F57" s="84" t="s">
        <v>0</v>
      </c>
      <c r="G57" s="84" t="s">
        <v>1436</v>
      </c>
      <c r="H57" s="83" t="s">
        <v>412</v>
      </c>
      <c r="I57" s="61" t="e">
        <f>VLOOKUP($E57,'PWR GP 2016-17 Groups'!$A$2:$B$206,2,0)</f>
        <v>#N/A</v>
      </c>
    </row>
    <row r="58" spans="1:10">
      <c r="A58" s="81">
        <v>299</v>
      </c>
      <c r="B58" s="81">
        <v>115</v>
      </c>
      <c r="C58" s="82">
        <v>4.3483796296296291E-2</v>
      </c>
      <c r="D58" s="82">
        <v>4.3402777777777783E-2</v>
      </c>
      <c r="E58" s="83" t="s">
        <v>1443</v>
      </c>
      <c r="F58" s="84" t="s">
        <v>0</v>
      </c>
      <c r="G58" s="84" t="s">
        <v>1436</v>
      </c>
      <c r="H58" s="83" t="s">
        <v>412</v>
      </c>
      <c r="I58" s="61" t="e">
        <f>VLOOKUP($E58,'PWR GP 2016-17 Groups'!$A$2:$B$206,2,0)</f>
        <v>#N/A</v>
      </c>
    </row>
    <row r="59" spans="1:10">
      <c r="A59" s="81">
        <v>349</v>
      </c>
      <c r="B59" s="81">
        <v>244</v>
      </c>
      <c r="C59" s="82">
        <v>4.8310185185185185E-2</v>
      </c>
      <c r="D59" s="82">
        <v>4.8240740740740744E-2</v>
      </c>
      <c r="E59" s="83" t="s">
        <v>658</v>
      </c>
      <c r="F59" s="84" t="s">
        <v>0</v>
      </c>
      <c r="G59" s="84" t="s">
        <v>427</v>
      </c>
      <c r="H59" s="83" t="s">
        <v>412</v>
      </c>
      <c r="I59" s="61" t="e">
        <f>VLOOKUP($E59,'PWR GP 2016-17 Groups'!$A$2:$B$206,2,0)</f>
        <v>#N/A</v>
      </c>
    </row>
    <row r="60" spans="1:10">
      <c r="A60" s="81">
        <v>351</v>
      </c>
      <c r="B60" s="81">
        <v>262</v>
      </c>
      <c r="C60" s="82">
        <v>4.8483796296296296E-2</v>
      </c>
      <c r="D60" s="82">
        <v>4.8414351851851854E-2</v>
      </c>
      <c r="E60" s="83" t="s">
        <v>1445</v>
      </c>
      <c r="F60" s="84" t="s">
        <v>0</v>
      </c>
      <c r="G60" s="84" t="s">
        <v>1436</v>
      </c>
      <c r="H60" s="83" t="s">
        <v>412</v>
      </c>
      <c r="I60" s="61" t="e">
        <f>VLOOKUP($E60,'PWR GP 2016-17 Groups'!$A$2:$B$206,2,0)</f>
        <v>#N/A</v>
      </c>
    </row>
    <row r="61" spans="1:10">
      <c r="A61" s="81">
        <v>361</v>
      </c>
      <c r="B61" s="81">
        <v>184</v>
      </c>
      <c r="C61" s="82">
        <v>4.9664351851851855E-2</v>
      </c>
      <c r="D61" s="82">
        <v>4.9594907407407407E-2</v>
      </c>
      <c r="E61" s="83" t="s">
        <v>1446</v>
      </c>
      <c r="F61" s="84" t="s">
        <v>0</v>
      </c>
      <c r="G61" s="84" t="s">
        <v>1426</v>
      </c>
      <c r="H61" s="83" t="s">
        <v>412</v>
      </c>
      <c r="I61" s="61" t="e">
        <f>VLOOKUP($E61,'PWR GP 2016-17 Groups'!$A$2:$B$206,2,0)</f>
        <v>#N/A</v>
      </c>
    </row>
    <row r="62" spans="1:10">
      <c r="A62" s="81">
        <v>363</v>
      </c>
      <c r="B62" s="81">
        <v>47</v>
      </c>
      <c r="C62" s="82">
        <v>5.0428240740740739E-2</v>
      </c>
      <c r="D62" s="82">
        <v>5.0254629629629628E-2</v>
      </c>
      <c r="E62" s="83" t="s">
        <v>1447</v>
      </c>
      <c r="F62" s="84" t="s">
        <v>0</v>
      </c>
      <c r="G62" s="84" t="s">
        <v>1448</v>
      </c>
      <c r="H62" s="83" t="s">
        <v>412</v>
      </c>
      <c r="I62" s="61" t="e">
        <f>VLOOKUP($E62,'PWR GP 2016-17 Groups'!$A$2:$B$206,2,0)</f>
        <v>#N/A</v>
      </c>
    </row>
  </sheetData>
  <autoFilter ref="A1:J62">
    <sortState ref="A2:J62">
      <sortCondition ref="I2:I62"/>
      <sortCondition ref="D2:D62"/>
    </sortState>
  </autoFilter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activeCell="J46" sqref="J46"/>
    </sheetView>
  </sheetViews>
  <sheetFormatPr defaultRowHeight="15"/>
  <cols>
    <col min="1" max="4" width="9.42578125" customWidth="1"/>
    <col min="5" max="5" width="21.5703125" customWidth="1"/>
    <col min="6" max="7" width="9.42578125" customWidth="1"/>
    <col min="8" max="8" width="17.42578125" customWidth="1"/>
    <col min="9" max="9" width="9.42578125" style="59" customWidth="1"/>
    <col min="10" max="10" width="9.42578125" customWidth="1"/>
  </cols>
  <sheetData>
    <row r="1" spans="1:10" ht="29.25">
      <c r="A1" s="125" t="s">
        <v>1473</v>
      </c>
      <c r="B1" s="125" t="s">
        <v>1472</v>
      </c>
      <c r="C1" s="125" t="s">
        <v>1474</v>
      </c>
      <c r="D1" s="125" t="s">
        <v>566</v>
      </c>
      <c r="E1" s="125" t="s">
        <v>358</v>
      </c>
      <c r="F1" s="125" t="s">
        <v>615</v>
      </c>
      <c r="G1" s="125" t="s">
        <v>634</v>
      </c>
      <c r="H1" s="125" t="s">
        <v>402</v>
      </c>
      <c r="I1" s="128" t="s">
        <v>509</v>
      </c>
      <c r="J1" s="125" t="s">
        <v>510</v>
      </c>
    </row>
    <row r="2" spans="1:10">
      <c r="A2" s="123">
        <v>5</v>
      </c>
      <c r="B2" s="123">
        <v>240</v>
      </c>
      <c r="C2" s="124">
        <v>2.478009259259259E-2</v>
      </c>
      <c r="D2" s="124">
        <v>2.476851851851852E-2</v>
      </c>
      <c r="E2" s="123" t="s">
        <v>1471</v>
      </c>
      <c r="F2" s="123" t="s">
        <v>410</v>
      </c>
      <c r="G2" s="123" t="s">
        <v>411</v>
      </c>
      <c r="H2" s="123" t="s">
        <v>412</v>
      </c>
      <c r="I2" s="127" t="str">
        <f>VLOOKUP(E2,'PWR GP 2016-17 Groups'!$A$2:$B$206,2,0)</f>
        <v>A</v>
      </c>
      <c r="J2" s="126">
        <v>20</v>
      </c>
    </row>
    <row r="3" spans="1:10">
      <c r="A3" s="123">
        <v>6</v>
      </c>
      <c r="B3" s="123">
        <v>248</v>
      </c>
      <c r="C3" s="124">
        <v>2.5162037037037038E-2</v>
      </c>
      <c r="D3" s="124">
        <v>2.5162037037037038E-2</v>
      </c>
      <c r="E3" s="123" t="s">
        <v>1470</v>
      </c>
      <c r="F3" s="123" t="s">
        <v>410</v>
      </c>
      <c r="G3" s="123" t="s">
        <v>411</v>
      </c>
      <c r="H3" s="123" t="s">
        <v>412</v>
      </c>
      <c r="I3" s="127" t="str">
        <f>VLOOKUP(E3,'PWR GP 2016-17 Groups'!$A$2:$B$206,2,0)</f>
        <v>A</v>
      </c>
      <c r="J3" s="123">
        <v>18</v>
      </c>
    </row>
    <row r="4" spans="1:10">
      <c r="A4" s="123">
        <v>15</v>
      </c>
      <c r="B4" s="123">
        <v>557</v>
      </c>
      <c r="C4" s="124">
        <v>2.6689814814814816E-2</v>
      </c>
      <c r="D4" s="124">
        <v>2.6666666666666668E-2</v>
      </c>
      <c r="E4" s="123" t="s">
        <v>413</v>
      </c>
      <c r="F4" s="123" t="s">
        <v>410</v>
      </c>
      <c r="G4" s="123" t="s">
        <v>411</v>
      </c>
      <c r="H4" s="123" t="s">
        <v>412</v>
      </c>
      <c r="I4" s="127" t="str">
        <f>VLOOKUP(E4,'PWR GP 2016-17 Groups'!$A$2:$B$206,2,0)</f>
        <v>A</v>
      </c>
      <c r="J4" s="123">
        <v>16</v>
      </c>
    </row>
    <row r="5" spans="1:10">
      <c r="A5" s="123">
        <v>24</v>
      </c>
      <c r="B5" s="123">
        <v>75</v>
      </c>
      <c r="C5" s="124">
        <v>2.7395833333333338E-2</v>
      </c>
      <c r="D5" s="124">
        <v>2.736111111111111E-2</v>
      </c>
      <c r="E5" s="123" t="s">
        <v>414</v>
      </c>
      <c r="F5" s="123" t="s">
        <v>410</v>
      </c>
      <c r="G5" s="123" t="s">
        <v>415</v>
      </c>
      <c r="H5" s="123" t="s">
        <v>412</v>
      </c>
      <c r="I5" s="127" t="str">
        <f>VLOOKUP(E5,'PWR GP 2016-17 Groups'!$A$2:$B$206,2,0)</f>
        <v>A</v>
      </c>
      <c r="J5" s="123">
        <v>15</v>
      </c>
    </row>
    <row r="6" spans="1:10">
      <c r="A6" s="123">
        <v>67</v>
      </c>
      <c r="B6" s="123">
        <v>467</v>
      </c>
      <c r="C6" s="124">
        <v>2.8993055555555553E-2</v>
      </c>
      <c r="D6" s="124">
        <v>2.8900462962962961E-2</v>
      </c>
      <c r="E6" s="123" t="s">
        <v>1468</v>
      </c>
      <c r="F6" s="123" t="s">
        <v>410</v>
      </c>
      <c r="G6" s="123" t="s">
        <v>415</v>
      </c>
      <c r="H6" s="123" t="s">
        <v>412</v>
      </c>
      <c r="I6" s="127" t="str">
        <f>VLOOKUP(E6,'PWR GP 2016-17 Groups'!$A$2:$B$206,2,0)</f>
        <v>A</v>
      </c>
      <c r="J6" s="123">
        <v>14</v>
      </c>
    </row>
    <row r="7" spans="1:10">
      <c r="A7" s="123">
        <v>102</v>
      </c>
      <c r="B7" s="123">
        <v>242</v>
      </c>
      <c r="C7" s="124">
        <v>3.0486111111111113E-2</v>
      </c>
      <c r="D7" s="124">
        <v>3.0381944444444444E-2</v>
      </c>
      <c r="E7" s="123" t="s">
        <v>1467</v>
      </c>
      <c r="F7" s="123" t="s">
        <v>0</v>
      </c>
      <c r="G7" s="123" t="s">
        <v>421</v>
      </c>
      <c r="H7" s="123" t="s">
        <v>412</v>
      </c>
      <c r="I7" s="127" t="str">
        <f>VLOOKUP(E7,'PWR GP 2016-17 Groups'!$A$2:$B$206,2,0)</f>
        <v>A</v>
      </c>
      <c r="J7" s="123">
        <v>13</v>
      </c>
    </row>
    <row r="8" spans="1:10">
      <c r="A8" s="123">
        <v>209</v>
      </c>
      <c r="B8" s="123">
        <v>139</v>
      </c>
      <c r="C8" s="124">
        <v>3.3379629629629634E-2</v>
      </c>
      <c r="D8" s="124">
        <v>3.3113425925925928E-2</v>
      </c>
      <c r="E8" s="123" t="s">
        <v>420</v>
      </c>
      <c r="F8" s="123" t="s">
        <v>0</v>
      </c>
      <c r="G8" s="123" t="s">
        <v>421</v>
      </c>
      <c r="H8" s="123" t="s">
        <v>412</v>
      </c>
      <c r="I8" s="127" t="str">
        <f>VLOOKUP(E8,'PWR GP 2016-17 Groups'!$A$2:$B$206,2,0)</f>
        <v>A</v>
      </c>
      <c r="J8" s="123">
        <v>12</v>
      </c>
    </row>
    <row r="9" spans="1:10">
      <c r="A9" s="123">
        <v>251</v>
      </c>
      <c r="B9" s="123">
        <v>241</v>
      </c>
      <c r="C9" s="124">
        <v>3.4560185185185187E-2</v>
      </c>
      <c r="D9" s="124">
        <v>3.4293981481481481E-2</v>
      </c>
      <c r="E9" s="123" t="s">
        <v>1461</v>
      </c>
      <c r="F9" s="123" t="s">
        <v>410</v>
      </c>
      <c r="G9" s="123" t="s">
        <v>417</v>
      </c>
      <c r="H9" s="123" t="s">
        <v>412</v>
      </c>
      <c r="I9" s="127" t="str">
        <f>VLOOKUP(E9,'PWR GP 2016-17 Groups'!$A$2:$B$206,2,0)</f>
        <v>A</v>
      </c>
      <c r="J9" s="123">
        <v>11</v>
      </c>
    </row>
    <row r="10" spans="1:10">
      <c r="A10" s="123">
        <v>52</v>
      </c>
      <c r="B10" s="123">
        <v>205</v>
      </c>
      <c r="C10" s="124">
        <v>2.8472222222222222E-2</v>
      </c>
      <c r="D10" s="124">
        <v>2.8402777777777777E-2</v>
      </c>
      <c r="E10" s="123" t="s">
        <v>1469</v>
      </c>
      <c r="F10" s="123" t="s">
        <v>410</v>
      </c>
      <c r="G10" s="123" t="s">
        <v>417</v>
      </c>
      <c r="H10" s="123" t="s">
        <v>412</v>
      </c>
      <c r="I10" s="127" t="str">
        <f>VLOOKUP(E10,'PWR GP 2016-17 Groups'!$A$2:$B$206,2,0)</f>
        <v>B</v>
      </c>
      <c r="J10" s="123">
        <v>20</v>
      </c>
    </row>
    <row r="11" spans="1:10">
      <c r="A11" s="123">
        <v>62</v>
      </c>
      <c r="B11" s="123">
        <v>197</v>
      </c>
      <c r="C11" s="124">
        <v>2.8807870370370373E-2</v>
      </c>
      <c r="D11" s="124">
        <v>2.8715277777777781E-2</v>
      </c>
      <c r="E11" s="123" t="s">
        <v>422</v>
      </c>
      <c r="F11" s="123" t="s">
        <v>410</v>
      </c>
      <c r="G11" s="123" t="s">
        <v>415</v>
      </c>
      <c r="H11" s="123" t="s">
        <v>412</v>
      </c>
      <c r="I11" s="127" t="str">
        <f>VLOOKUP(E11,'PWR GP 2016-17 Groups'!$A$2:$B$206,2,0)</f>
        <v>B</v>
      </c>
      <c r="J11" s="123">
        <v>18</v>
      </c>
    </row>
    <row r="12" spans="1:10">
      <c r="A12" s="123">
        <v>68</v>
      </c>
      <c r="B12" s="123">
        <v>356</v>
      </c>
      <c r="C12" s="124">
        <v>2.90162037037037E-2</v>
      </c>
      <c r="D12" s="124">
        <v>2.8935185185185185E-2</v>
      </c>
      <c r="E12" s="123" t="s">
        <v>419</v>
      </c>
      <c r="F12" s="123" t="s">
        <v>410</v>
      </c>
      <c r="G12" s="123" t="s">
        <v>417</v>
      </c>
      <c r="H12" s="123" t="s">
        <v>412</v>
      </c>
      <c r="I12" s="127" t="str">
        <f>VLOOKUP(E12,'PWR GP 2016-17 Groups'!$A$2:$B$206,2,0)</f>
        <v>B</v>
      </c>
      <c r="J12" s="123">
        <v>16</v>
      </c>
    </row>
    <row r="13" spans="1:10">
      <c r="A13" s="123">
        <v>69</v>
      </c>
      <c r="B13" s="123">
        <v>198</v>
      </c>
      <c r="C13" s="124">
        <v>2.9074074074074075E-2</v>
      </c>
      <c r="D13" s="124">
        <v>2.9027777777777777E-2</v>
      </c>
      <c r="E13" s="123" t="s">
        <v>1422</v>
      </c>
      <c r="F13" s="123" t="s">
        <v>410</v>
      </c>
      <c r="G13" s="123" t="s">
        <v>417</v>
      </c>
      <c r="H13" s="123" t="s">
        <v>412</v>
      </c>
      <c r="I13" s="127" t="str">
        <f>VLOOKUP(E13,'PWR GP 2016-17 Groups'!$A$2:$B$206,2,0)</f>
        <v>B</v>
      </c>
      <c r="J13" s="123">
        <v>15</v>
      </c>
    </row>
    <row r="14" spans="1:10">
      <c r="A14" s="123">
        <v>126</v>
      </c>
      <c r="B14" s="123">
        <v>2899</v>
      </c>
      <c r="C14" s="124">
        <v>3.1122685185185187E-2</v>
      </c>
      <c r="D14" s="124">
        <v>3.0983796296296297E-2</v>
      </c>
      <c r="E14" s="123" t="s">
        <v>425</v>
      </c>
      <c r="F14" s="123" t="s">
        <v>410</v>
      </c>
      <c r="G14" s="123" t="s">
        <v>411</v>
      </c>
      <c r="H14" s="123" t="s">
        <v>412</v>
      </c>
      <c r="I14" s="127" t="str">
        <f>VLOOKUP(E14,'PWR GP 2016-17 Groups'!$A$2:$B$206,2,0)</f>
        <v>B</v>
      </c>
      <c r="J14" s="123">
        <v>14</v>
      </c>
    </row>
    <row r="15" spans="1:10">
      <c r="A15" s="123">
        <v>145</v>
      </c>
      <c r="B15" s="123">
        <v>274</v>
      </c>
      <c r="C15" s="124">
        <v>3.1689814814814816E-2</v>
      </c>
      <c r="D15" s="124">
        <v>3.1527777777777773E-2</v>
      </c>
      <c r="E15" s="123" t="s">
        <v>1466</v>
      </c>
      <c r="F15" s="123" t="s">
        <v>410</v>
      </c>
      <c r="G15" s="123" t="s">
        <v>457</v>
      </c>
      <c r="H15" s="123" t="s">
        <v>412</v>
      </c>
      <c r="I15" s="127" t="str">
        <f>VLOOKUP(E15,'PWR GP 2016-17 Groups'!$A$2:$B$206,2,0)</f>
        <v>B</v>
      </c>
      <c r="J15" s="123">
        <v>13</v>
      </c>
    </row>
    <row r="16" spans="1:10">
      <c r="A16" s="123">
        <v>160</v>
      </c>
      <c r="B16" s="123">
        <v>446</v>
      </c>
      <c r="C16" s="124">
        <v>3.2210648148148148E-2</v>
      </c>
      <c r="D16" s="124">
        <v>3.2060185185185185E-2</v>
      </c>
      <c r="E16" s="123" t="s">
        <v>1465</v>
      </c>
      <c r="F16" s="123" t="s">
        <v>0</v>
      </c>
      <c r="G16" s="123" t="s">
        <v>427</v>
      </c>
      <c r="H16" s="123" t="s">
        <v>412</v>
      </c>
      <c r="I16" s="127" t="str">
        <f>VLOOKUP(E16,'PWR GP 2016-17 Groups'!$A$2:$B$206,2,0)</f>
        <v>B</v>
      </c>
      <c r="J16" s="123">
        <v>12</v>
      </c>
    </row>
    <row r="17" spans="1:10">
      <c r="A17" s="123">
        <v>197</v>
      </c>
      <c r="B17" s="123">
        <v>144</v>
      </c>
      <c r="C17" s="124">
        <v>3.2997685185185185E-2</v>
      </c>
      <c r="D17" s="124">
        <v>3.2847222222222222E-2</v>
      </c>
      <c r="E17" s="123" t="s">
        <v>1431</v>
      </c>
      <c r="F17" s="123" t="s">
        <v>410</v>
      </c>
      <c r="G17" s="123" t="s">
        <v>411</v>
      </c>
      <c r="H17" s="123" t="s">
        <v>412</v>
      </c>
      <c r="I17" s="127" t="str">
        <f>VLOOKUP(E17,'PWR GP 2016-17 Groups'!$A$2:$B$206,2,0)</f>
        <v>B</v>
      </c>
      <c r="J17" s="123">
        <v>11</v>
      </c>
    </row>
    <row r="18" spans="1:10">
      <c r="A18" s="123">
        <v>224</v>
      </c>
      <c r="B18" s="123">
        <v>539</v>
      </c>
      <c r="C18" s="124">
        <v>3.3877314814814811E-2</v>
      </c>
      <c r="D18" s="124">
        <v>3.363425925925926E-2</v>
      </c>
      <c r="E18" s="123" t="s">
        <v>1462</v>
      </c>
      <c r="F18" s="123" t="s">
        <v>410</v>
      </c>
      <c r="G18" s="123" t="s">
        <v>415</v>
      </c>
      <c r="H18" s="123" t="s">
        <v>412</v>
      </c>
      <c r="I18" s="127" t="str">
        <f>VLOOKUP(E18,'PWR GP 2016-17 Groups'!$A$2:$B$206,2,0)</f>
        <v>B</v>
      </c>
      <c r="J18" s="123">
        <v>10</v>
      </c>
    </row>
    <row r="19" spans="1:10">
      <c r="A19" s="123">
        <v>124</v>
      </c>
      <c r="B19" s="123">
        <v>96</v>
      </c>
      <c r="C19" s="124">
        <v>3.1030092592592592E-2</v>
      </c>
      <c r="D19" s="124">
        <v>3.0833333333333334E-2</v>
      </c>
      <c r="E19" s="123" t="s">
        <v>429</v>
      </c>
      <c r="F19" s="123" t="s">
        <v>410</v>
      </c>
      <c r="G19" s="123" t="s">
        <v>415</v>
      </c>
      <c r="H19" s="123" t="s">
        <v>412</v>
      </c>
      <c r="I19" s="127" t="str">
        <f>VLOOKUP(E19,'PWR GP 2016-17 Groups'!$A$2:$B$206,2,0)</f>
        <v>C</v>
      </c>
      <c r="J19" s="123">
        <v>20</v>
      </c>
    </row>
    <row r="20" spans="1:10">
      <c r="A20" s="123">
        <v>135</v>
      </c>
      <c r="B20" s="123">
        <v>171</v>
      </c>
      <c r="C20" s="124">
        <v>3.1377314814814809E-2</v>
      </c>
      <c r="D20" s="124">
        <v>3.1226851851851853E-2</v>
      </c>
      <c r="E20" s="123" t="s">
        <v>430</v>
      </c>
      <c r="F20" s="123" t="s">
        <v>0</v>
      </c>
      <c r="G20" s="123" t="s">
        <v>427</v>
      </c>
      <c r="H20" s="123" t="s">
        <v>412</v>
      </c>
      <c r="I20" s="127" t="str">
        <f>VLOOKUP(E20,'PWR GP 2016-17 Groups'!$A$2:$B$206,2,0)</f>
        <v>C</v>
      </c>
      <c r="J20" s="123">
        <v>18</v>
      </c>
    </row>
    <row r="21" spans="1:10">
      <c r="A21" s="123">
        <v>163</v>
      </c>
      <c r="B21" s="123">
        <v>211</v>
      </c>
      <c r="C21" s="124">
        <v>3.2303240740740737E-2</v>
      </c>
      <c r="D21" s="124">
        <v>3.2048611111111111E-2</v>
      </c>
      <c r="E21" s="123" t="s">
        <v>432</v>
      </c>
      <c r="F21" s="123" t="s">
        <v>410</v>
      </c>
      <c r="G21" s="123" t="s">
        <v>411</v>
      </c>
      <c r="H21" s="123" t="s">
        <v>412</v>
      </c>
      <c r="I21" s="127" t="str">
        <f>VLOOKUP(E21,'PWR GP 2016-17 Groups'!$A$2:$B$206,2,0)</f>
        <v>C</v>
      </c>
      <c r="J21" s="123">
        <v>16</v>
      </c>
    </row>
    <row r="22" spans="1:10">
      <c r="A22" s="123">
        <v>303</v>
      </c>
      <c r="B22" s="123">
        <v>612</v>
      </c>
      <c r="C22" s="124">
        <v>3.5960648148148151E-2</v>
      </c>
      <c r="D22" s="124">
        <v>3.5578703703703703E-2</v>
      </c>
      <c r="E22" s="123" t="s">
        <v>1459</v>
      </c>
      <c r="F22" s="123" t="s">
        <v>410</v>
      </c>
      <c r="G22" s="123" t="s">
        <v>417</v>
      </c>
      <c r="H22" s="123" t="s">
        <v>412</v>
      </c>
      <c r="I22" s="127" t="str">
        <f>VLOOKUP(E22,'PWR GP 2016-17 Groups'!$A$2:$B$206,2,0)</f>
        <v>C</v>
      </c>
      <c r="J22" s="123">
        <v>15</v>
      </c>
    </row>
    <row r="23" spans="1:10">
      <c r="A23" s="123">
        <v>153</v>
      </c>
      <c r="B23" s="123">
        <v>314</v>
      </c>
      <c r="C23" s="124">
        <v>3.2002314814814817E-2</v>
      </c>
      <c r="D23" s="124">
        <v>3.1863425925925927E-2</v>
      </c>
      <c r="E23" s="123" t="s">
        <v>442</v>
      </c>
      <c r="F23" s="123" t="s">
        <v>410</v>
      </c>
      <c r="G23" s="123" t="s">
        <v>411</v>
      </c>
      <c r="H23" s="123" t="s">
        <v>412</v>
      </c>
      <c r="I23" s="127" t="str">
        <f>VLOOKUP(E23,'PWR GP 2016-17 Groups'!$A$2:$B$206,2,0)</f>
        <v>D</v>
      </c>
      <c r="J23" s="123">
        <v>20</v>
      </c>
    </row>
    <row r="24" spans="1:10">
      <c r="A24" s="123">
        <v>211</v>
      </c>
      <c r="B24" s="123">
        <v>202</v>
      </c>
      <c r="C24" s="124">
        <v>3.3425925925925921E-2</v>
      </c>
      <c r="D24" s="124">
        <v>3.2685185185185185E-2</v>
      </c>
      <c r="E24" s="123" t="s">
        <v>435</v>
      </c>
      <c r="F24" s="123" t="s">
        <v>410</v>
      </c>
      <c r="G24" s="123" t="s">
        <v>415</v>
      </c>
      <c r="H24" s="123" t="s">
        <v>412</v>
      </c>
      <c r="I24" s="127" t="str">
        <f>VLOOKUP(E24,'PWR GP 2016-17 Groups'!$A$2:$B$206,2,0)</f>
        <v>D</v>
      </c>
      <c r="J24" s="123">
        <v>18</v>
      </c>
    </row>
    <row r="25" spans="1:10">
      <c r="A25" s="123">
        <v>196</v>
      </c>
      <c r="B25" s="123">
        <v>434</v>
      </c>
      <c r="C25" s="124">
        <v>3.2962962962962965E-2</v>
      </c>
      <c r="D25" s="124">
        <v>3.2789351851851854E-2</v>
      </c>
      <c r="E25" s="123" t="s">
        <v>638</v>
      </c>
      <c r="F25" s="123" t="s">
        <v>410</v>
      </c>
      <c r="G25" s="123" t="s">
        <v>457</v>
      </c>
      <c r="H25" s="123" t="s">
        <v>412</v>
      </c>
      <c r="I25" s="127" t="str">
        <f>VLOOKUP(E25,'PWR GP 2016-17 Groups'!$A$2:$B$206,2,0)</f>
        <v>D</v>
      </c>
      <c r="J25" s="123">
        <v>16</v>
      </c>
    </row>
    <row r="26" spans="1:10">
      <c r="A26" s="123">
        <v>198</v>
      </c>
      <c r="B26" s="123">
        <v>121</v>
      </c>
      <c r="C26" s="124">
        <v>3.3090277777777781E-2</v>
      </c>
      <c r="D26" s="124">
        <v>3.2893518518518523E-2</v>
      </c>
      <c r="E26" s="123" t="s">
        <v>439</v>
      </c>
      <c r="F26" s="123" t="s">
        <v>410</v>
      </c>
      <c r="G26" s="123" t="s">
        <v>417</v>
      </c>
      <c r="H26" s="123" t="s">
        <v>412</v>
      </c>
      <c r="I26" s="127" t="str">
        <f>VLOOKUP(E26,'PWR GP 2016-17 Groups'!$A$2:$B$206,2,0)</f>
        <v>D</v>
      </c>
      <c r="J26" s="123">
        <v>15</v>
      </c>
    </row>
    <row r="27" spans="1:10">
      <c r="A27" s="123">
        <v>205</v>
      </c>
      <c r="B27" s="123">
        <v>247</v>
      </c>
      <c r="C27" s="124">
        <v>3.3275462962962958E-2</v>
      </c>
      <c r="D27" s="124">
        <v>3.3194444444444443E-2</v>
      </c>
      <c r="E27" s="123" t="s">
        <v>436</v>
      </c>
      <c r="F27" s="123" t="s">
        <v>0</v>
      </c>
      <c r="G27" s="123" t="s">
        <v>421</v>
      </c>
      <c r="H27" s="123" t="s">
        <v>412</v>
      </c>
      <c r="I27" s="127" t="str">
        <f>VLOOKUP(E27,'PWR GP 2016-17 Groups'!$A$2:$B$206,2,0)</f>
        <v>D</v>
      </c>
      <c r="J27" s="123">
        <v>14</v>
      </c>
    </row>
    <row r="28" spans="1:10">
      <c r="A28" s="123">
        <v>231</v>
      </c>
      <c r="B28" s="123">
        <v>310</v>
      </c>
      <c r="C28" s="124">
        <v>3.4016203703703708E-2</v>
      </c>
      <c r="D28" s="124">
        <v>3.380787037037037E-2</v>
      </c>
      <c r="E28" s="123" t="s">
        <v>1427</v>
      </c>
      <c r="F28" s="123" t="s">
        <v>410</v>
      </c>
      <c r="G28" s="123" t="s">
        <v>415</v>
      </c>
      <c r="H28" s="123" t="s">
        <v>412</v>
      </c>
      <c r="I28" s="127" t="str">
        <f>VLOOKUP(E28,'PWR GP 2016-17 Groups'!$A$2:$B$206,2,0)</f>
        <v>D</v>
      </c>
      <c r="J28" s="123">
        <v>13</v>
      </c>
    </row>
    <row r="29" spans="1:10">
      <c r="A29" s="123">
        <v>292</v>
      </c>
      <c r="B29" s="123">
        <v>265</v>
      </c>
      <c r="C29" s="124">
        <v>3.5671296296296298E-2</v>
      </c>
      <c r="D29" s="124">
        <v>3.5127314814814813E-2</v>
      </c>
      <c r="E29" s="123" t="s">
        <v>454</v>
      </c>
      <c r="F29" s="123" t="s">
        <v>410</v>
      </c>
      <c r="G29" s="123" t="s">
        <v>411</v>
      </c>
      <c r="H29" s="123" t="s">
        <v>412</v>
      </c>
      <c r="I29" s="127" t="str">
        <f>VLOOKUP(E29,'PWR GP 2016-17 Groups'!$A$2:$B$206,2,0)</f>
        <v>D</v>
      </c>
      <c r="J29" s="123">
        <v>12</v>
      </c>
    </row>
    <row r="30" spans="1:10">
      <c r="A30" s="123">
        <v>438</v>
      </c>
      <c r="B30" s="123">
        <v>19</v>
      </c>
      <c r="C30" s="124">
        <v>4.0358796296296295E-2</v>
      </c>
      <c r="D30" s="124">
        <v>3.9907407407407412E-2</v>
      </c>
      <c r="E30" s="123" t="s">
        <v>1456</v>
      </c>
      <c r="F30" s="123" t="s">
        <v>0</v>
      </c>
      <c r="G30" s="123" t="s">
        <v>421</v>
      </c>
      <c r="H30" s="123" t="s">
        <v>412</v>
      </c>
      <c r="I30" s="127" t="str">
        <f>VLOOKUP(E30,'PWR GP 2016-17 Groups'!$A$2:$B$206,2,0)</f>
        <v>D</v>
      </c>
      <c r="J30" s="123">
        <v>11</v>
      </c>
    </row>
    <row r="31" spans="1:10">
      <c r="A31" s="123">
        <v>183</v>
      </c>
      <c r="B31" s="123">
        <v>325</v>
      </c>
      <c r="C31" s="124">
        <v>3.2662037037037038E-2</v>
      </c>
      <c r="D31" s="124">
        <v>3.24537037037037E-2</v>
      </c>
      <c r="E31" s="123" t="s">
        <v>438</v>
      </c>
      <c r="F31" s="123" t="s">
        <v>410</v>
      </c>
      <c r="G31" s="123" t="s">
        <v>415</v>
      </c>
      <c r="H31" s="123" t="s">
        <v>412</v>
      </c>
      <c r="I31" s="127" t="str">
        <f>VLOOKUP(E31,'PWR GP 2016-17 Groups'!$A$2:$B$206,2,0)</f>
        <v>E</v>
      </c>
      <c r="J31" s="123">
        <v>20</v>
      </c>
    </row>
    <row r="32" spans="1:10">
      <c r="A32" s="123">
        <v>226</v>
      </c>
      <c r="B32" s="123">
        <v>107</v>
      </c>
      <c r="C32" s="124">
        <v>3.3923611111111113E-2</v>
      </c>
      <c r="D32" s="124">
        <v>3.3391203703703708E-2</v>
      </c>
      <c r="E32" s="123" t="s">
        <v>441</v>
      </c>
      <c r="F32" s="123" t="s">
        <v>410</v>
      </c>
      <c r="G32" s="123" t="s">
        <v>415</v>
      </c>
      <c r="H32" s="123" t="s">
        <v>412</v>
      </c>
      <c r="I32" s="127" t="str">
        <f>VLOOKUP(E32,'PWR GP 2016-17 Groups'!$A$2:$B$206,2,0)</f>
        <v>E</v>
      </c>
      <c r="J32" s="123">
        <v>18</v>
      </c>
    </row>
    <row r="33" spans="1:10">
      <c r="A33" s="123">
        <v>295</v>
      </c>
      <c r="B33" s="123">
        <v>588</v>
      </c>
      <c r="C33" s="124">
        <v>3.5752314814814813E-2</v>
      </c>
      <c r="D33" s="124">
        <v>3.5543981481481475E-2</v>
      </c>
      <c r="E33" s="123" t="s">
        <v>444</v>
      </c>
      <c r="F33" s="123" t="s">
        <v>410</v>
      </c>
      <c r="G33" s="123" t="s">
        <v>417</v>
      </c>
      <c r="H33" s="123" t="s">
        <v>412</v>
      </c>
      <c r="I33" s="127" t="str">
        <f>VLOOKUP(E33,'PWR GP 2016-17 Groups'!$A$2:$B$206,2,0)</f>
        <v>E</v>
      </c>
      <c r="J33" s="123">
        <v>16</v>
      </c>
    </row>
    <row r="34" spans="1:10">
      <c r="A34" s="123">
        <v>254</v>
      </c>
      <c r="B34" s="123">
        <v>66</v>
      </c>
      <c r="C34" s="124">
        <v>3.4652777777777775E-2</v>
      </c>
      <c r="D34" s="124">
        <v>3.4444444444444444E-2</v>
      </c>
      <c r="E34" s="123" t="s">
        <v>641</v>
      </c>
      <c r="F34" s="123" t="s">
        <v>410</v>
      </c>
      <c r="G34" s="123" t="s">
        <v>411</v>
      </c>
      <c r="H34" s="123" t="s">
        <v>412</v>
      </c>
      <c r="I34" s="127" t="str">
        <f>VLOOKUP(E34,'PWR GP 2016-17 Groups'!$A$2:$B$206,2,0)</f>
        <v>F</v>
      </c>
      <c r="J34" s="123">
        <v>20</v>
      </c>
    </row>
    <row r="35" spans="1:10">
      <c r="A35" s="123">
        <v>354</v>
      </c>
      <c r="B35" s="123">
        <v>201</v>
      </c>
      <c r="C35" s="124">
        <v>3.771990740740741E-2</v>
      </c>
      <c r="D35" s="124">
        <v>3.7303240740740741E-2</v>
      </c>
      <c r="E35" s="123" t="s">
        <v>455</v>
      </c>
      <c r="F35" s="123" t="s">
        <v>410</v>
      </c>
      <c r="G35" s="123" t="s">
        <v>417</v>
      </c>
      <c r="H35" s="123" t="s">
        <v>412</v>
      </c>
      <c r="I35" s="127" t="str">
        <f>VLOOKUP(E35,'PWR GP 2016-17 Groups'!$A$2:$B$206,2,0)</f>
        <v>F</v>
      </c>
      <c r="J35" s="123">
        <v>18</v>
      </c>
    </row>
    <row r="36" spans="1:10">
      <c r="A36" s="123">
        <v>392</v>
      </c>
      <c r="B36" s="123">
        <v>64</v>
      </c>
      <c r="C36" s="124">
        <v>3.9097222222222221E-2</v>
      </c>
      <c r="D36" s="124">
        <v>3.8518518518518521E-2</v>
      </c>
      <c r="E36" s="123" t="s">
        <v>650</v>
      </c>
      <c r="F36" s="123" t="s">
        <v>0</v>
      </c>
      <c r="G36" s="123" t="s">
        <v>427</v>
      </c>
      <c r="H36" s="123" t="s">
        <v>412</v>
      </c>
      <c r="I36" s="127" t="str">
        <f>VLOOKUP(E36,'PWR GP 2016-17 Groups'!$A$2:$B$206,2,0)</f>
        <v>F</v>
      </c>
      <c r="J36" s="123">
        <v>16</v>
      </c>
    </row>
    <row r="37" spans="1:10">
      <c r="A37" s="123">
        <v>453</v>
      </c>
      <c r="B37" s="123">
        <v>34</v>
      </c>
      <c r="C37" s="124">
        <v>4.1134259259259259E-2</v>
      </c>
      <c r="D37" s="124">
        <v>4.1018518518518517E-2</v>
      </c>
      <c r="E37" s="123" t="s">
        <v>452</v>
      </c>
      <c r="F37" s="123" t="s">
        <v>410</v>
      </c>
      <c r="G37" s="123" t="s">
        <v>415</v>
      </c>
      <c r="H37" s="123" t="s">
        <v>412</v>
      </c>
      <c r="I37" s="127" t="str">
        <f>VLOOKUP(E37,'PWR GP 2016-17 Groups'!$A$2:$B$206,2,0)</f>
        <v>F</v>
      </c>
      <c r="J37" s="123">
        <v>15</v>
      </c>
    </row>
    <row r="38" spans="1:10">
      <c r="A38" s="123">
        <v>348</v>
      </c>
      <c r="B38" s="123">
        <v>610</v>
      </c>
      <c r="C38" s="124">
        <v>3.7465277777777778E-2</v>
      </c>
      <c r="D38" s="124">
        <v>3.7210648148148152E-2</v>
      </c>
      <c r="E38" s="123" t="s">
        <v>515</v>
      </c>
      <c r="F38" s="123" t="s">
        <v>0</v>
      </c>
      <c r="G38" s="123" t="s">
        <v>427</v>
      </c>
      <c r="H38" s="123" t="s">
        <v>412</v>
      </c>
      <c r="I38" s="127" t="str">
        <f>VLOOKUP(E38,'PWR GP 2016-17 Groups'!$A$2:$B$206,2,0)</f>
        <v>G</v>
      </c>
      <c r="J38" s="123">
        <v>20</v>
      </c>
    </row>
    <row r="39" spans="1:10">
      <c r="A39" s="123">
        <v>350</v>
      </c>
      <c r="B39" s="123">
        <v>353</v>
      </c>
      <c r="C39" s="124">
        <v>3.7523148148148146E-2</v>
      </c>
      <c r="D39" s="124">
        <v>3.7256944444444447E-2</v>
      </c>
      <c r="E39" s="123" t="s">
        <v>460</v>
      </c>
      <c r="F39" s="123" t="s">
        <v>0</v>
      </c>
      <c r="G39" s="123" t="s">
        <v>447</v>
      </c>
      <c r="H39" s="123" t="s">
        <v>412</v>
      </c>
      <c r="I39" s="127" t="str">
        <f>VLOOKUP(E39,'PWR GP 2016-17 Groups'!$A$2:$B$206,2,0)</f>
        <v>G</v>
      </c>
      <c r="J39" s="123">
        <v>18</v>
      </c>
    </row>
    <row r="40" spans="1:10">
      <c r="A40" s="123">
        <v>357</v>
      </c>
      <c r="B40" s="123">
        <v>584</v>
      </c>
      <c r="C40" s="124">
        <v>3.7870370370370367E-2</v>
      </c>
      <c r="D40" s="124">
        <v>3.7442129629629624E-2</v>
      </c>
      <c r="E40" s="123" t="s">
        <v>1458</v>
      </c>
      <c r="F40" s="123" t="s">
        <v>0</v>
      </c>
      <c r="G40" s="123" t="s">
        <v>427</v>
      </c>
      <c r="H40" s="123" t="s">
        <v>412</v>
      </c>
      <c r="I40" s="127" t="str">
        <f>VLOOKUP(E40,'PWR GP 2016-17 Groups'!$A$2:$B$206,2,0)</f>
        <v>G</v>
      </c>
      <c r="J40" s="123">
        <v>16</v>
      </c>
    </row>
    <row r="41" spans="1:10">
      <c r="A41" s="123">
        <v>387</v>
      </c>
      <c r="B41" s="123">
        <v>180</v>
      </c>
      <c r="C41" s="124">
        <v>3.8981481481481485E-2</v>
      </c>
      <c r="D41" s="124">
        <v>3.8449074074074073E-2</v>
      </c>
      <c r="E41" s="123" t="s">
        <v>456</v>
      </c>
      <c r="F41" s="123" t="s">
        <v>410</v>
      </c>
      <c r="G41" s="123" t="s">
        <v>457</v>
      </c>
      <c r="H41" s="123" t="s">
        <v>412</v>
      </c>
      <c r="I41" s="127" t="str">
        <f>VLOOKUP(E41,'PWR GP 2016-17 Groups'!$A$2:$B$206,2,0)</f>
        <v>G</v>
      </c>
      <c r="J41" s="123">
        <v>15</v>
      </c>
    </row>
    <row r="42" spans="1:10">
      <c r="A42" s="123">
        <v>480</v>
      </c>
      <c r="B42" s="123">
        <v>106</v>
      </c>
      <c r="C42" s="124">
        <v>4.1759259259259253E-2</v>
      </c>
      <c r="D42" s="124">
        <v>4.1053240740740744E-2</v>
      </c>
      <c r="E42" s="123" t="s">
        <v>468</v>
      </c>
      <c r="F42" s="123" t="s">
        <v>0</v>
      </c>
      <c r="G42" s="123" t="s">
        <v>447</v>
      </c>
      <c r="H42" s="123" t="s">
        <v>412</v>
      </c>
      <c r="I42" s="127" t="str">
        <f>VLOOKUP(E42,'PWR GP 2016-17 Groups'!$A$2:$B$206,2,0)</f>
        <v>G</v>
      </c>
      <c r="J42" s="123">
        <v>14</v>
      </c>
    </row>
    <row r="43" spans="1:10">
      <c r="A43" s="123">
        <v>375</v>
      </c>
      <c r="B43" s="123">
        <v>613</v>
      </c>
      <c r="C43" s="124">
        <v>3.8391203703703698E-2</v>
      </c>
      <c r="D43" s="124">
        <v>3.7939814814814815E-2</v>
      </c>
      <c r="E43" s="123" t="s">
        <v>1457</v>
      </c>
      <c r="F43" s="123" t="s">
        <v>0</v>
      </c>
      <c r="G43" s="123" t="s">
        <v>427</v>
      </c>
      <c r="H43" s="123" t="s">
        <v>412</v>
      </c>
      <c r="I43" s="127" t="str">
        <f>VLOOKUP(E43,'PWR GP 2016-17 Groups'!$A$2:$B$206,2,0)</f>
        <v>H</v>
      </c>
      <c r="J43" s="123">
        <v>20</v>
      </c>
    </row>
    <row r="44" spans="1:10">
      <c r="A44" s="123">
        <v>432</v>
      </c>
      <c r="B44" s="123">
        <v>200</v>
      </c>
      <c r="C44" s="124">
        <v>4.0162037037037038E-2</v>
      </c>
      <c r="D44" s="124">
        <v>3.90625E-2</v>
      </c>
      <c r="E44" s="123" t="s">
        <v>482</v>
      </c>
      <c r="F44" s="123" t="s">
        <v>410</v>
      </c>
      <c r="G44" s="123" t="s">
        <v>417</v>
      </c>
      <c r="H44" s="123" t="s">
        <v>412</v>
      </c>
      <c r="I44" s="127" t="str">
        <f>VLOOKUP(E44,'PWR GP 2016-17 Groups'!$A$2:$B$206,2,0)</f>
        <v>H</v>
      </c>
      <c r="J44" s="123">
        <v>18</v>
      </c>
    </row>
    <row r="45" spans="1:10">
      <c r="A45" s="123">
        <v>428</v>
      </c>
      <c r="B45" s="123">
        <v>196</v>
      </c>
      <c r="C45" s="124">
        <v>4.010416666666667E-2</v>
      </c>
      <c r="D45" s="124">
        <v>3.965277777777778E-2</v>
      </c>
      <c r="E45" s="123" t="s">
        <v>462</v>
      </c>
      <c r="F45" s="123" t="s">
        <v>0</v>
      </c>
      <c r="G45" s="123" t="s">
        <v>421</v>
      </c>
      <c r="H45" s="123" t="s">
        <v>412</v>
      </c>
      <c r="I45" s="127" t="str">
        <f>VLOOKUP(E45,'PWR GP 2016-17 Groups'!$A$2:$B$206,2,0)</f>
        <v>H</v>
      </c>
      <c r="J45" s="123">
        <v>16</v>
      </c>
    </row>
    <row r="46" spans="1:10">
      <c r="A46" s="123">
        <v>506</v>
      </c>
      <c r="B46" s="123">
        <v>226</v>
      </c>
      <c r="C46" s="124">
        <v>4.2557870370370371E-2</v>
      </c>
      <c r="D46" s="124">
        <v>4.2106481481481488E-2</v>
      </c>
      <c r="E46" s="123" t="s">
        <v>517</v>
      </c>
      <c r="F46" s="123" t="s">
        <v>0</v>
      </c>
      <c r="G46" s="123" t="s">
        <v>421</v>
      </c>
      <c r="H46" s="123" t="s">
        <v>412</v>
      </c>
      <c r="I46" s="127" t="str">
        <f>VLOOKUP(E46,'PWR GP 2016-17 Groups'!$A$2:$B$206,2,0)</f>
        <v>H</v>
      </c>
      <c r="J46" s="123">
        <v>15</v>
      </c>
    </row>
    <row r="47" spans="1:10">
      <c r="A47" s="123">
        <v>455</v>
      </c>
      <c r="B47" s="123">
        <v>168</v>
      </c>
      <c r="C47" s="124">
        <v>4.116898148148148E-2</v>
      </c>
      <c r="D47" s="124">
        <v>4.0555555555555553E-2</v>
      </c>
      <c r="E47" s="123" t="s">
        <v>655</v>
      </c>
      <c r="F47" s="123" t="s">
        <v>0</v>
      </c>
      <c r="G47" s="123" t="s">
        <v>421</v>
      </c>
      <c r="H47" s="123" t="s">
        <v>412</v>
      </c>
      <c r="I47" s="127" t="str">
        <f>VLOOKUP(E47,'PWR GP 2016-17 Groups'!$A$2:$B$206,2,0)</f>
        <v>I</v>
      </c>
      <c r="J47" s="123">
        <v>20</v>
      </c>
    </row>
    <row r="48" spans="1:10">
      <c r="A48" s="123">
        <v>470</v>
      </c>
      <c r="B48" s="123">
        <v>199</v>
      </c>
      <c r="C48" s="124">
        <v>4.1585648148148149E-2</v>
      </c>
      <c r="D48" s="124">
        <v>4.130787037037037E-2</v>
      </c>
      <c r="E48" s="123" t="s">
        <v>1439</v>
      </c>
      <c r="F48" s="123" t="s">
        <v>410</v>
      </c>
      <c r="G48" s="123" t="s">
        <v>415</v>
      </c>
      <c r="H48" s="123" t="s">
        <v>412</v>
      </c>
      <c r="I48" s="127" t="str">
        <f>VLOOKUP(E48,'PWR GP 2016-17 Groups'!$A$2:$B$206,2,0)</f>
        <v>I</v>
      </c>
      <c r="J48" s="123">
        <v>18</v>
      </c>
    </row>
    <row r="49" spans="1:10">
      <c r="A49" s="123">
        <v>541</v>
      </c>
      <c r="B49" s="123">
        <v>183</v>
      </c>
      <c r="C49" s="124">
        <v>4.403935185185185E-2</v>
      </c>
      <c r="D49" s="124">
        <v>4.3576388888888894E-2</v>
      </c>
      <c r="E49" s="123" t="s">
        <v>473</v>
      </c>
      <c r="F49" s="123" t="s">
        <v>0</v>
      </c>
      <c r="G49" s="123" t="s">
        <v>474</v>
      </c>
      <c r="H49" s="123" t="s">
        <v>412</v>
      </c>
      <c r="I49" s="127" t="str">
        <f>VLOOKUP(E49,'PWR GP 2016-17 Groups'!$A$2:$B$206,2,0)</f>
        <v>I</v>
      </c>
      <c r="J49" s="123">
        <v>16</v>
      </c>
    </row>
    <row r="50" spans="1:10">
      <c r="A50" s="123">
        <v>568</v>
      </c>
      <c r="B50" s="123">
        <v>108</v>
      </c>
      <c r="C50" s="124">
        <v>4.5405092592592594E-2</v>
      </c>
      <c r="D50" s="124">
        <v>4.4687499999999998E-2</v>
      </c>
      <c r="E50" s="123" t="s">
        <v>480</v>
      </c>
      <c r="F50" s="123" t="s">
        <v>0</v>
      </c>
      <c r="G50" s="123" t="s">
        <v>474</v>
      </c>
      <c r="H50" s="123" t="s">
        <v>412</v>
      </c>
      <c r="I50" s="127" t="str">
        <f>VLOOKUP(E50,'PWR GP 2016-17 Groups'!$A$2:$B$206,2,0)</f>
        <v>I</v>
      </c>
      <c r="J50" s="123">
        <v>15</v>
      </c>
    </row>
    <row r="51" spans="1:10">
      <c r="A51" s="123">
        <v>567</v>
      </c>
      <c r="B51" s="123">
        <v>220</v>
      </c>
      <c r="C51" s="124">
        <v>4.5405092592592594E-2</v>
      </c>
      <c r="D51" s="124">
        <v>4.4791666666666667E-2</v>
      </c>
      <c r="E51" s="123" t="s">
        <v>476</v>
      </c>
      <c r="F51" s="123" t="s">
        <v>0</v>
      </c>
      <c r="G51" s="123" t="s">
        <v>427</v>
      </c>
      <c r="H51" s="123" t="s">
        <v>412</v>
      </c>
      <c r="I51" s="127" t="str">
        <f>VLOOKUP(E51,'PWR GP 2016-17 Groups'!$A$2:$B$206,2,0)</f>
        <v>I</v>
      </c>
      <c r="J51" s="123">
        <v>14</v>
      </c>
    </row>
    <row r="52" spans="1:10">
      <c r="A52" s="123">
        <v>570</v>
      </c>
      <c r="B52" s="123">
        <v>627</v>
      </c>
      <c r="C52" s="124">
        <v>4.5451388888888888E-2</v>
      </c>
      <c r="D52" s="124">
        <v>4.4861111111111109E-2</v>
      </c>
      <c r="E52" s="123" t="s">
        <v>1444</v>
      </c>
      <c r="F52" s="123" t="s">
        <v>0</v>
      </c>
      <c r="G52" s="123" t="s">
        <v>427</v>
      </c>
      <c r="H52" s="123" t="s">
        <v>412</v>
      </c>
      <c r="I52" s="127" t="str">
        <f>VLOOKUP(E52,'PWR GP 2016-17 Groups'!$A$2:$B$206,2,0)</f>
        <v>I</v>
      </c>
      <c r="J52" s="123">
        <v>13</v>
      </c>
    </row>
    <row r="53" spans="1:10">
      <c r="A53" s="123">
        <v>574</v>
      </c>
      <c r="B53" s="123">
        <v>267</v>
      </c>
      <c r="C53" s="124">
        <v>4.5856481481481477E-2</v>
      </c>
      <c r="D53" s="124">
        <v>4.5393518518518521E-2</v>
      </c>
      <c r="E53" s="123" t="s">
        <v>1451</v>
      </c>
      <c r="F53" s="123" t="s">
        <v>0</v>
      </c>
      <c r="G53" s="123" t="s">
        <v>421</v>
      </c>
      <c r="H53" s="123" t="s">
        <v>412</v>
      </c>
      <c r="I53" s="127" t="str">
        <f>VLOOKUP(E53,'PWR GP 2016-17 Groups'!$A$2:$B$206,2,0)</f>
        <v>I</v>
      </c>
      <c r="J53" s="123">
        <v>12</v>
      </c>
    </row>
    <row r="54" spans="1:10">
      <c r="A54" s="123">
        <v>581</v>
      </c>
      <c r="B54" s="123">
        <v>354</v>
      </c>
      <c r="C54" s="124">
        <v>4.6712962962962963E-2</v>
      </c>
      <c r="D54" s="124">
        <v>4.611111111111111E-2</v>
      </c>
      <c r="E54" s="123" t="s">
        <v>481</v>
      </c>
      <c r="F54" s="123" t="s">
        <v>0</v>
      </c>
      <c r="G54" s="123" t="s">
        <v>427</v>
      </c>
      <c r="H54" s="123" t="s">
        <v>412</v>
      </c>
      <c r="I54" s="127" t="str">
        <f>VLOOKUP(E54,'PWR GP 2016-17 Groups'!$A$2:$B$206,2,0)</f>
        <v>J</v>
      </c>
      <c r="J54" s="123">
        <v>20</v>
      </c>
    </row>
    <row r="55" spans="1:10">
      <c r="A55" s="123">
        <v>618</v>
      </c>
      <c r="B55" s="123">
        <v>378</v>
      </c>
      <c r="C55" s="124">
        <v>4.9791666666666672E-2</v>
      </c>
      <c r="D55" s="124">
        <v>4.9143518518518524E-2</v>
      </c>
      <c r="E55" s="123" t="s">
        <v>1450</v>
      </c>
      <c r="F55" s="123" t="s">
        <v>0</v>
      </c>
      <c r="G55" s="123" t="s">
        <v>447</v>
      </c>
      <c r="H55" s="123" t="s">
        <v>412</v>
      </c>
      <c r="I55" s="127" t="str">
        <f>VLOOKUP(E55,'PWR GP 2016-17 Groups'!$A$2:$B$206,2,0)</f>
        <v>J</v>
      </c>
      <c r="J55" s="123">
        <v>18</v>
      </c>
    </row>
    <row r="56" spans="1:10">
      <c r="A56" s="123">
        <v>619</v>
      </c>
      <c r="B56" s="123">
        <v>319</v>
      </c>
      <c r="C56" s="124">
        <v>4.9791666666666672E-2</v>
      </c>
      <c r="D56" s="124">
        <v>4.9166666666666664E-2</v>
      </c>
      <c r="E56" s="123" t="s">
        <v>484</v>
      </c>
      <c r="F56" s="123" t="s">
        <v>0</v>
      </c>
      <c r="G56" s="123" t="s">
        <v>421</v>
      </c>
      <c r="H56" s="123" t="s">
        <v>412</v>
      </c>
      <c r="I56" s="127" t="str">
        <f>VLOOKUP(E56,'PWR GP 2016-17 Groups'!$A$2:$B$206,2,0)</f>
        <v>J</v>
      </c>
      <c r="J56" s="123">
        <v>16</v>
      </c>
    </row>
    <row r="57" spans="1:10">
      <c r="A57" s="123">
        <v>17</v>
      </c>
      <c r="B57" s="123">
        <v>246</v>
      </c>
      <c r="C57" s="124">
        <v>2.6805555555555555E-2</v>
      </c>
      <c r="D57" s="124">
        <v>2.6759259259259257E-2</v>
      </c>
      <c r="E57" s="123" t="s">
        <v>1417</v>
      </c>
      <c r="F57" s="123" t="s">
        <v>410</v>
      </c>
      <c r="G57" s="123" t="s">
        <v>415</v>
      </c>
      <c r="H57" s="123" t="s">
        <v>412</v>
      </c>
      <c r="I57" s="127" t="e">
        <f>VLOOKUP(E57,'PWR GP 2016-17 Groups'!$A$2:$B$206,2,0)</f>
        <v>#N/A</v>
      </c>
      <c r="J57" s="123"/>
    </row>
    <row r="58" spans="1:10">
      <c r="A58" s="123">
        <v>164</v>
      </c>
      <c r="B58" s="123">
        <v>227</v>
      </c>
      <c r="C58" s="124">
        <v>3.2337962962962964E-2</v>
      </c>
      <c r="D58" s="124">
        <v>3.1689814814814816E-2</v>
      </c>
      <c r="E58" s="123" t="s">
        <v>1464</v>
      </c>
      <c r="F58" s="123" t="s">
        <v>410</v>
      </c>
      <c r="G58" s="123" t="s">
        <v>411</v>
      </c>
      <c r="H58" s="123" t="s">
        <v>412</v>
      </c>
      <c r="I58" s="127" t="e">
        <f>VLOOKUP(E58,'PWR GP 2016-17 Groups'!$A$2:$B$206,2,0)</f>
        <v>#N/A</v>
      </c>
      <c r="J58" s="123"/>
    </row>
    <row r="59" spans="1:10">
      <c r="A59" s="123">
        <v>167</v>
      </c>
      <c r="B59" s="123">
        <v>376</v>
      </c>
      <c r="C59" s="124">
        <v>3.2418981481481479E-2</v>
      </c>
      <c r="D59" s="124">
        <v>3.2303240740740737E-2</v>
      </c>
      <c r="E59" s="123" t="s">
        <v>1463</v>
      </c>
      <c r="F59" s="123" t="s">
        <v>410</v>
      </c>
      <c r="G59" s="123" t="s">
        <v>415</v>
      </c>
      <c r="H59" s="123" t="s">
        <v>412</v>
      </c>
      <c r="I59" s="127" t="e">
        <f>VLOOKUP(E59,'PWR GP 2016-17 Groups'!$A$2:$B$206,2,0)</f>
        <v>#N/A</v>
      </c>
      <c r="J59" s="123"/>
    </row>
    <row r="60" spans="1:10">
      <c r="A60" s="123">
        <v>290</v>
      </c>
      <c r="B60" s="123">
        <v>447</v>
      </c>
      <c r="C60" s="124">
        <v>3.5555555555555556E-2</v>
      </c>
      <c r="D60" s="124">
        <v>3.5231481481481482E-2</v>
      </c>
      <c r="E60" s="123" t="s">
        <v>1460</v>
      </c>
      <c r="F60" s="123" t="s">
        <v>410</v>
      </c>
      <c r="G60" s="123" t="s">
        <v>415</v>
      </c>
      <c r="H60" s="123" t="s">
        <v>412</v>
      </c>
      <c r="I60" s="127" t="e">
        <f>VLOOKUP(E60,'PWR GP 2016-17 Groups'!$A$2:$B$206,2,0)</f>
        <v>#N/A</v>
      </c>
      <c r="J60" s="123"/>
    </row>
    <row r="61" spans="1:10">
      <c r="A61" s="123">
        <v>474</v>
      </c>
      <c r="B61" s="123">
        <v>275</v>
      </c>
      <c r="C61" s="124">
        <v>4.1608796296296297E-2</v>
      </c>
      <c r="D61" s="124">
        <v>4.08912037037037E-2</v>
      </c>
      <c r="E61" s="123" t="s">
        <v>1455</v>
      </c>
      <c r="F61" s="123" t="s">
        <v>410</v>
      </c>
      <c r="G61" s="123" t="s">
        <v>1420</v>
      </c>
      <c r="H61" s="123" t="s">
        <v>412</v>
      </c>
      <c r="I61" s="127" t="e">
        <f>VLOOKUP(E61,'PWR GP 2016-17 Groups'!$A$2:$B$206,2,0)</f>
        <v>#N/A</v>
      </c>
      <c r="J61" s="123"/>
    </row>
    <row r="62" spans="1:10">
      <c r="A62" s="123">
        <v>514</v>
      </c>
      <c r="B62" s="123">
        <v>122</v>
      </c>
      <c r="C62" s="124">
        <v>4.2708333333333327E-2</v>
      </c>
      <c r="D62" s="124">
        <v>4.2314814814814812E-2</v>
      </c>
      <c r="E62" s="123" t="s">
        <v>1454</v>
      </c>
      <c r="F62" s="123" t="s">
        <v>0</v>
      </c>
      <c r="G62" s="123" t="s">
        <v>447</v>
      </c>
      <c r="H62" s="123" t="s">
        <v>412</v>
      </c>
      <c r="I62" s="127" t="e">
        <f>VLOOKUP(E62,'PWR GP 2016-17 Groups'!$A$2:$B$206,2,0)</f>
        <v>#N/A</v>
      </c>
      <c r="J62" s="123"/>
    </row>
    <row r="63" spans="1:10">
      <c r="A63" s="123">
        <v>524</v>
      </c>
      <c r="B63" s="123">
        <v>654</v>
      </c>
      <c r="C63" s="124">
        <v>4.3148148148148151E-2</v>
      </c>
      <c r="D63" s="124">
        <v>4.2557870370370371E-2</v>
      </c>
      <c r="E63" s="123" t="s">
        <v>1453</v>
      </c>
      <c r="F63" s="123" t="s">
        <v>0</v>
      </c>
      <c r="G63" s="123" t="s">
        <v>421</v>
      </c>
      <c r="H63" s="123" t="s">
        <v>412</v>
      </c>
      <c r="I63" s="127" t="e">
        <f>VLOOKUP(E63,'PWR GP 2016-17 Groups'!$A$2:$B$206,2,0)</f>
        <v>#N/A</v>
      </c>
      <c r="J63" s="123"/>
    </row>
    <row r="64" spans="1:10">
      <c r="A64" s="123">
        <v>554</v>
      </c>
      <c r="B64" s="123">
        <v>603</v>
      </c>
      <c r="C64" s="124">
        <v>4.4675925925925924E-2</v>
      </c>
      <c r="D64" s="124">
        <v>4.4085648148148145E-2</v>
      </c>
      <c r="E64" s="123" t="s">
        <v>1452</v>
      </c>
      <c r="F64" s="123" t="s">
        <v>0</v>
      </c>
      <c r="G64" s="123" t="s">
        <v>447</v>
      </c>
      <c r="H64" s="123" t="s">
        <v>412</v>
      </c>
      <c r="I64" s="127" t="e">
        <f>VLOOKUP(E64,'PWR GP 2016-17 Groups'!$A$2:$B$206,2,0)</f>
        <v>#N/A</v>
      </c>
      <c r="J64" s="123"/>
    </row>
    <row r="65" spans="1:10">
      <c r="A65" s="123">
        <v>626</v>
      </c>
      <c r="B65" s="123">
        <v>345</v>
      </c>
      <c r="C65" s="124">
        <v>5.0034722222222223E-2</v>
      </c>
      <c r="D65" s="124">
        <v>4.9421296296296297E-2</v>
      </c>
      <c r="E65" s="123" t="s">
        <v>658</v>
      </c>
      <c r="F65" s="123" t="s">
        <v>0</v>
      </c>
      <c r="G65" s="123" t="s">
        <v>427</v>
      </c>
      <c r="H65" s="123" t="s">
        <v>412</v>
      </c>
      <c r="I65" s="127" t="e">
        <f>VLOOKUP(E65,'PWR GP 2016-17 Groups'!$A$2:$B$206,2,0)</f>
        <v>#N/A</v>
      </c>
      <c r="J65" s="123"/>
    </row>
    <row r="66" spans="1:10">
      <c r="A66" s="123">
        <v>636</v>
      </c>
      <c r="B66" s="123">
        <v>88</v>
      </c>
      <c r="C66" s="124">
        <v>5.1273148148148151E-2</v>
      </c>
      <c r="D66" s="124">
        <v>5.0648148148148144E-2</v>
      </c>
      <c r="E66" s="123" t="s">
        <v>1446</v>
      </c>
      <c r="F66" s="123" t="s">
        <v>0</v>
      </c>
      <c r="G66" s="123" t="s">
        <v>421</v>
      </c>
      <c r="H66" s="123" t="s">
        <v>412</v>
      </c>
      <c r="I66" s="127" t="e">
        <f>VLOOKUP(E66,'PWR GP 2016-17 Groups'!$A$2:$B$206,2,0)</f>
        <v>#N/A</v>
      </c>
      <c r="J66" s="123"/>
    </row>
  </sheetData>
  <sortState ref="A2:J66">
    <sortCondition ref="I2:I66"/>
    <sortCondition ref="D2:D6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76"/>
  <sheetViews>
    <sheetView workbookViewId="0">
      <selection activeCell="K44" sqref="K44"/>
    </sheetView>
  </sheetViews>
  <sheetFormatPr defaultRowHeight="15"/>
  <cols>
    <col min="1" max="2" width="9.28515625" bestFit="1" customWidth="1"/>
    <col min="3" max="3" width="11.7109375" bestFit="1" customWidth="1"/>
    <col min="4" max="4" width="20.5703125" bestFit="1" customWidth="1"/>
    <col min="5" max="8" width="9.28515625" bestFit="1" customWidth="1"/>
    <col min="9" max="9" width="18.5703125" bestFit="1" customWidth="1"/>
    <col min="10" max="11" width="9.140625" style="59"/>
  </cols>
  <sheetData>
    <row r="1" spans="1:11">
      <c r="A1" s="137" t="s">
        <v>564</v>
      </c>
      <c r="B1" s="138" t="s">
        <v>1606</v>
      </c>
      <c r="C1" s="138" t="s">
        <v>1607</v>
      </c>
      <c r="D1" s="138" t="s">
        <v>358</v>
      </c>
      <c r="E1" s="138" t="s">
        <v>613</v>
      </c>
      <c r="F1" s="138" t="s">
        <v>566</v>
      </c>
      <c r="G1" s="138" t="s">
        <v>567</v>
      </c>
      <c r="H1" s="138" t="s">
        <v>568</v>
      </c>
      <c r="I1" s="138" t="s">
        <v>616</v>
      </c>
      <c r="J1" s="138" t="s">
        <v>509</v>
      </c>
      <c r="K1" s="138" t="s">
        <v>510</v>
      </c>
    </row>
    <row r="2" spans="1:11" hidden="1">
      <c r="A2" s="132">
        <v>21</v>
      </c>
      <c r="B2" s="133" t="s">
        <v>1477</v>
      </c>
      <c r="C2" s="133" t="s">
        <v>1478</v>
      </c>
      <c r="D2" s="133" t="str">
        <f t="shared" ref="D2:D33" si="0">B2&amp;" "&amp;C2</f>
        <v>STEPHEN POND</v>
      </c>
      <c r="E2" s="133">
        <v>557</v>
      </c>
      <c r="F2" s="134">
        <v>1.3097222222222222</v>
      </c>
      <c r="G2" s="134">
        <v>1.3125</v>
      </c>
      <c r="H2" s="133" t="s">
        <v>1479</v>
      </c>
      <c r="I2" s="135" t="s">
        <v>1480</v>
      </c>
      <c r="J2" s="139" t="str">
        <f>VLOOKUP($D2,'PWR GP 2016-17 Groups'!$A$2:$B$206,2,0)</f>
        <v>A</v>
      </c>
      <c r="K2" s="139">
        <v>20</v>
      </c>
    </row>
    <row r="3" spans="1:11" hidden="1">
      <c r="A3" s="132">
        <v>26</v>
      </c>
      <c r="B3" s="133" t="s">
        <v>1483</v>
      </c>
      <c r="C3" s="133" t="s">
        <v>1484</v>
      </c>
      <c r="D3" s="133" t="str">
        <f t="shared" si="0"/>
        <v>JASON MERCER</v>
      </c>
      <c r="E3" s="133">
        <v>129</v>
      </c>
      <c r="F3" s="134">
        <v>1.3326388888888889</v>
      </c>
      <c r="G3" s="134">
        <v>1.3354166666666665</v>
      </c>
      <c r="H3" s="133" t="s">
        <v>1479</v>
      </c>
      <c r="I3" s="135" t="s">
        <v>1480</v>
      </c>
      <c r="J3" s="139" t="str">
        <f>VLOOKUP($D3,'PWR GP 2016-17 Groups'!$A$2:$B$206,2,0)</f>
        <v>A</v>
      </c>
      <c r="K3" s="139">
        <v>18</v>
      </c>
    </row>
    <row r="4" spans="1:11" hidden="1">
      <c r="A4" s="132">
        <v>49</v>
      </c>
      <c r="B4" s="133" t="s">
        <v>1492</v>
      </c>
      <c r="C4" s="133" t="s">
        <v>1493</v>
      </c>
      <c r="D4" s="133" t="str">
        <f t="shared" si="0"/>
        <v>JOHNNY GILL</v>
      </c>
      <c r="E4" s="133">
        <v>306</v>
      </c>
      <c r="F4" s="134">
        <v>1.4083333333333332</v>
      </c>
      <c r="G4" s="134">
        <v>1.4097222222222223</v>
      </c>
      <c r="H4" s="133" t="s">
        <v>1491</v>
      </c>
      <c r="I4" s="135" t="s">
        <v>1480</v>
      </c>
      <c r="J4" s="139" t="str">
        <f>VLOOKUP($D4,'PWR GP 2016-17 Groups'!$A$2:$B$206,2,0)</f>
        <v>A</v>
      </c>
      <c r="K4" s="139">
        <v>16</v>
      </c>
    </row>
    <row r="5" spans="1:11" hidden="1">
      <c r="A5" s="132">
        <v>356</v>
      </c>
      <c r="B5" s="133" t="s">
        <v>1567</v>
      </c>
      <c r="C5" s="133" t="s">
        <v>1568</v>
      </c>
      <c r="D5" s="133" t="str">
        <f t="shared" si="0"/>
        <v>STUART SCOTT</v>
      </c>
      <c r="E5" s="133">
        <v>620</v>
      </c>
      <c r="F5" s="134">
        <v>1.96875</v>
      </c>
      <c r="G5" s="134">
        <v>1.9805555555555554</v>
      </c>
      <c r="H5" s="133" t="s">
        <v>1491</v>
      </c>
      <c r="I5" s="135" t="s">
        <v>1480</v>
      </c>
      <c r="J5" s="139" t="str">
        <f>VLOOKUP($D5,'PWR GP 2016-17 Groups'!$A$2:$B$206,2,0)</f>
        <v>A</v>
      </c>
      <c r="K5" s="139">
        <v>15</v>
      </c>
    </row>
    <row r="6" spans="1:11" hidden="1">
      <c r="A6" s="132">
        <v>352</v>
      </c>
      <c r="B6" s="133" t="s">
        <v>1560</v>
      </c>
      <c r="C6" s="133" t="s">
        <v>1561</v>
      </c>
      <c r="D6" s="133" t="str">
        <f t="shared" si="0"/>
        <v>EMMA CRAWFORD</v>
      </c>
      <c r="E6" s="133">
        <v>205</v>
      </c>
      <c r="F6" s="134">
        <v>1.9763888888888888</v>
      </c>
      <c r="G6" s="134">
        <v>1.9798611111111111</v>
      </c>
      <c r="H6" s="133" t="s">
        <v>1519</v>
      </c>
      <c r="I6" s="135" t="s">
        <v>1480</v>
      </c>
      <c r="J6" s="139" t="str">
        <f>VLOOKUP($D6,'PWR GP 2016-17 Groups'!$A$2:$B$206,2,0)</f>
        <v>A</v>
      </c>
      <c r="K6" s="139">
        <v>14</v>
      </c>
    </row>
    <row r="7" spans="1:11" hidden="1">
      <c r="A7" s="132">
        <v>24</v>
      </c>
      <c r="B7" s="133" t="s">
        <v>1481</v>
      </c>
      <c r="C7" s="133" t="s">
        <v>1482</v>
      </c>
      <c r="D7" s="133" t="str">
        <f t="shared" si="0"/>
        <v>TOM MEDHURST</v>
      </c>
      <c r="E7" s="133">
        <v>489</v>
      </c>
      <c r="F7" s="134">
        <v>1.3145833333333334</v>
      </c>
      <c r="G7" s="134">
        <v>1.3180555555555555</v>
      </c>
      <c r="H7" s="133" t="s">
        <v>1479</v>
      </c>
      <c r="I7" s="135" t="s">
        <v>1480</v>
      </c>
      <c r="J7" s="139" t="str">
        <f>VLOOKUP($D7,'PWR GP 2016-17 Groups'!$A$2:$B$206,2,0)</f>
        <v>B</v>
      </c>
      <c r="K7" s="139">
        <v>20</v>
      </c>
    </row>
    <row r="8" spans="1:11" hidden="1">
      <c r="A8" s="132">
        <v>45</v>
      </c>
      <c r="B8" s="133" t="s">
        <v>1487</v>
      </c>
      <c r="C8" s="133" t="s">
        <v>1488</v>
      </c>
      <c r="D8" s="133" t="str">
        <f t="shared" si="0"/>
        <v>ANDREW SQUIRRELL</v>
      </c>
      <c r="E8" s="133">
        <v>660</v>
      </c>
      <c r="F8" s="134">
        <v>1.3881944444444445</v>
      </c>
      <c r="G8" s="134">
        <v>1.3916666666666666</v>
      </c>
      <c r="H8" s="133" t="s">
        <v>1479</v>
      </c>
      <c r="I8" s="135" t="s">
        <v>1480</v>
      </c>
      <c r="J8" s="139" t="str">
        <f>VLOOKUP($D8,'PWR GP 2016-17 Groups'!$A$2:$B$206,2,0)</f>
        <v>B</v>
      </c>
      <c r="K8" s="139">
        <v>18</v>
      </c>
    </row>
    <row r="9" spans="1:11" hidden="1">
      <c r="A9" s="132">
        <v>46</v>
      </c>
      <c r="B9" s="133" t="s">
        <v>1489</v>
      </c>
      <c r="C9" s="133" t="s">
        <v>1490</v>
      </c>
      <c r="D9" s="133" t="str">
        <f t="shared" si="0"/>
        <v>MARTIN CUNNINGHAM</v>
      </c>
      <c r="E9" s="133">
        <v>212</v>
      </c>
      <c r="F9" s="134">
        <v>1.3902777777777777</v>
      </c>
      <c r="G9" s="134">
        <v>1.39375</v>
      </c>
      <c r="H9" s="133" t="s">
        <v>1491</v>
      </c>
      <c r="I9" s="135" t="s">
        <v>1480</v>
      </c>
      <c r="J9" s="139" t="str">
        <f>VLOOKUP($D9,'PWR GP 2016-17 Groups'!$A$2:$B$206,2,0)</f>
        <v>B</v>
      </c>
      <c r="K9" s="139">
        <v>16</v>
      </c>
    </row>
    <row r="10" spans="1:11" hidden="1">
      <c r="A10" s="132">
        <v>55</v>
      </c>
      <c r="B10" s="133" t="s">
        <v>1494</v>
      </c>
      <c r="C10" s="133" t="s">
        <v>1495</v>
      </c>
      <c r="D10" s="133" t="str">
        <f t="shared" si="0"/>
        <v>STEVE BOWLEY</v>
      </c>
      <c r="E10" s="133">
        <v>121</v>
      </c>
      <c r="F10" s="134">
        <v>1.4222222222222223</v>
      </c>
      <c r="G10" s="134">
        <v>1.425</v>
      </c>
      <c r="H10" s="133" t="s">
        <v>1491</v>
      </c>
      <c r="I10" s="135" t="s">
        <v>1480</v>
      </c>
      <c r="J10" s="139" t="str">
        <f>VLOOKUP($D10,'PWR GP 2016-17 Groups'!$A$2:$B$206,2,0)</f>
        <v>B</v>
      </c>
      <c r="K10" s="139">
        <v>15</v>
      </c>
    </row>
    <row r="11" spans="1:11" hidden="1">
      <c r="A11" s="132">
        <v>73</v>
      </c>
      <c r="B11" s="133" t="s">
        <v>1498</v>
      </c>
      <c r="C11" s="133" t="s">
        <v>1499</v>
      </c>
      <c r="D11" s="133" t="str">
        <f t="shared" si="0"/>
        <v>GARY SMITH</v>
      </c>
      <c r="E11" s="133">
        <v>637</v>
      </c>
      <c r="F11" s="134">
        <v>1.4569444444444446</v>
      </c>
      <c r="G11" s="134">
        <v>1.4611111111111112</v>
      </c>
      <c r="H11" s="133" t="s">
        <v>571</v>
      </c>
      <c r="I11" s="135" t="s">
        <v>1480</v>
      </c>
      <c r="J11" s="139" t="str">
        <f>VLOOKUP($D11,'PWR GP 2016-17 Groups'!$A$2:$B$206,2,0)</f>
        <v>B</v>
      </c>
      <c r="K11" s="139">
        <v>14</v>
      </c>
    </row>
    <row r="12" spans="1:11" hidden="1">
      <c r="A12" s="132">
        <v>99</v>
      </c>
      <c r="B12" s="133" t="s">
        <v>1509</v>
      </c>
      <c r="C12" s="133" t="s">
        <v>1510</v>
      </c>
      <c r="D12" s="133" t="str">
        <f t="shared" si="0"/>
        <v>JENNY LENG</v>
      </c>
      <c r="E12" s="133">
        <v>447</v>
      </c>
      <c r="F12" s="134">
        <v>1.5041666666666667</v>
      </c>
      <c r="G12" s="134">
        <v>1.5090277777777779</v>
      </c>
      <c r="H12" s="133" t="s">
        <v>1506</v>
      </c>
      <c r="I12" s="135" t="s">
        <v>1480</v>
      </c>
      <c r="J12" s="139" t="str">
        <f>VLOOKUP($D12,'PWR GP 2016-17 Groups'!$A$2:$B$206,2,0)</f>
        <v>B</v>
      </c>
      <c r="K12" s="139">
        <v>13</v>
      </c>
    </row>
    <row r="13" spans="1:11" hidden="1">
      <c r="A13" s="132">
        <v>355</v>
      </c>
      <c r="B13" s="133" t="s">
        <v>1565</v>
      </c>
      <c r="C13" s="133" t="s">
        <v>1566</v>
      </c>
      <c r="D13" s="133" t="str">
        <f t="shared" si="0"/>
        <v>MARCUS ELWES</v>
      </c>
      <c r="E13" s="133">
        <v>262</v>
      </c>
      <c r="F13" s="134">
        <v>1.9680555555555557</v>
      </c>
      <c r="G13" s="134">
        <v>1.9798611111111111</v>
      </c>
      <c r="H13" s="133" t="s">
        <v>1491</v>
      </c>
      <c r="I13" s="135" t="s">
        <v>1480</v>
      </c>
      <c r="J13" s="139" t="str">
        <f>VLOOKUP($D13,'PWR GP 2016-17 Groups'!$A$2:$B$206,2,0)</f>
        <v>B</v>
      </c>
      <c r="K13" s="139">
        <v>12</v>
      </c>
    </row>
    <row r="14" spans="1:11" hidden="1">
      <c r="A14" s="132">
        <v>351</v>
      </c>
      <c r="B14" s="133" t="s">
        <v>1558</v>
      </c>
      <c r="C14" s="133" t="s">
        <v>1559</v>
      </c>
      <c r="D14" s="133" t="str">
        <f t="shared" si="0"/>
        <v>DARREN STEVENS</v>
      </c>
      <c r="E14" s="133">
        <v>667</v>
      </c>
      <c r="F14" s="134">
        <v>1.96875</v>
      </c>
      <c r="G14" s="134">
        <v>1.9798611111111111</v>
      </c>
      <c r="H14" s="133" t="s">
        <v>1479</v>
      </c>
      <c r="I14" s="135" t="s">
        <v>1480</v>
      </c>
      <c r="J14" s="139" t="str">
        <f>VLOOKUP($D14,'PWR GP 2016-17 Groups'!$A$2:$B$206,2,0)</f>
        <v>B</v>
      </c>
      <c r="K14" s="139">
        <v>11</v>
      </c>
    </row>
    <row r="15" spans="1:11" hidden="1">
      <c r="A15" s="132">
        <v>354</v>
      </c>
      <c r="B15" s="133" t="s">
        <v>1477</v>
      </c>
      <c r="C15" s="133" t="s">
        <v>1564</v>
      </c>
      <c r="D15" s="133" t="str">
        <f t="shared" si="0"/>
        <v>STEPHEN ROBSON</v>
      </c>
      <c r="E15" s="133">
        <v>601</v>
      </c>
      <c r="F15" s="134">
        <v>1.96875</v>
      </c>
      <c r="G15" s="134">
        <v>1.9798611111111111</v>
      </c>
      <c r="H15" s="133" t="s">
        <v>1491</v>
      </c>
      <c r="I15" s="135" t="s">
        <v>1480</v>
      </c>
      <c r="J15" s="139" t="str">
        <f>VLOOKUP($D15,'PWR GP 2016-17 Groups'!$A$2:$B$206,2,0)</f>
        <v>B</v>
      </c>
      <c r="K15" s="139">
        <v>10</v>
      </c>
    </row>
    <row r="16" spans="1:11" hidden="1">
      <c r="A16" s="132">
        <v>67</v>
      </c>
      <c r="B16" s="133" t="s">
        <v>1496</v>
      </c>
      <c r="C16" s="133" t="s">
        <v>1497</v>
      </c>
      <c r="D16" s="133" t="str">
        <f t="shared" si="0"/>
        <v>PETER FISHER</v>
      </c>
      <c r="E16" s="133">
        <v>277</v>
      </c>
      <c r="F16" s="134">
        <v>1.4479166666666667</v>
      </c>
      <c r="G16" s="134">
        <v>1.4541666666666666</v>
      </c>
      <c r="H16" s="133" t="s">
        <v>1479</v>
      </c>
      <c r="I16" s="135" t="s">
        <v>1480</v>
      </c>
      <c r="J16" s="139" t="str">
        <f>VLOOKUP($D16,'PWR GP 2016-17 Groups'!$A$2:$B$206,2,0)</f>
        <v>C</v>
      </c>
      <c r="K16" s="139">
        <v>20</v>
      </c>
    </row>
    <row r="17" spans="1:11" hidden="1">
      <c r="A17" s="132">
        <v>74</v>
      </c>
      <c r="B17" s="133" t="s">
        <v>1500</v>
      </c>
      <c r="C17" s="133" t="s">
        <v>1501</v>
      </c>
      <c r="D17" s="133" t="str">
        <f t="shared" si="0"/>
        <v>JACK HARDING</v>
      </c>
      <c r="E17" s="133">
        <v>662</v>
      </c>
      <c r="F17" s="134">
        <v>1.4576388888888889</v>
      </c>
      <c r="G17" s="134">
        <v>1.4625000000000001</v>
      </c>
      <c r="H17" s="133" t="s">
        <v>571</v>
      </c>
      <c r="I17" s="135" t="s">
        <v>1480</v>
      </c>
      <c r="J17" s="139" t="str">
        <f>VLOOKUP($D17,'PWR GP 2016-17 Groups'!$A$2:$B$206,2,0)</f>
        <v>C</v>
      </c>
      <c r="K17" s="139">
        <v>18</v>
      </c>
    </row>
    <row r="18" spans="1:11" hidden="1">
      <c r="A18" s="132">
        <v>91</v>
      </c>
      <c r="B18" s="133" t="s">
        <v>1504</v>
      </c>
      <c r="C18" s="133" t="s">
        <v>1505</v>
      </c>
      <c r="D18" s="133" t="str">
        <f t="shared" si="0"/>
        <v>KATHRYN SUCKLING</v>
      </c>
      <c r="E18" s="133">
        <v>598</v>
      </c>
      <c r="F18" s="134">
        <v>1.4826388888888891</v>
      </c>
      <c r="G18" s="134">
        <v>1.4875</v>
      </c>
      <c r="H18" s="133" t="s">
        <v>1506</v>
      </c>
      <c r="I18" s="135" t="s">
        <v>1480</v>
      </c>
      <c r="J18" s="139" t="str">
        <f>VLOOKUP($D18,'PWR GP 2016-17 Groups'!$A$2:$B$206,2,0)</f>
        <v>C</v>
      </c>
      <c r="K18" s="139">
        <v>16</v>
      </c>
    </row>
    <row r="19" spans="1:11" hidden="1">
      <c r="A19" s="132">
        <v>111</v>
      </c>
      <c r="B19" s="133" t="s">
        <v>1494</v>
      </c>
      <c r="C19" s="133" t="s">
        <v>1514</v>
      </c>
      <c r="D19" s="133" t="str">
        <f t="shared" si="0"/>
        <v>STEVE WHITE</v>
      </c>
      <c r="E19" s="133">
        <v>727</v>
      </c>
      <c r="F19" s="134">
        <v>1.5291666666666668</v>
      </c>
      <c r="G19" s="134">
        <v>1.5333333333333332</v>
      </c>
      <c r="H19" s="133" t="s">
        <v>1491</v>
      </c>
      <c r="I19" s="135" t="s">
        <v>1480</v>
      </c>
      <c r="J19" s="139" t="str">
        <f>VLOOKUP($D19,'PWR GP 2016-17 Groups'!$A$2:$B$206,2,0)</f>
        <v>C</v>
      </c>
      <c r="K19" s="139">
        <v>15</v>
      </c>
    </row>
    <row r="20" spans="1:11" hidden="1">
      <c r="A20" s="132">
        <v>210</v>
      </c>
      <c r="B20" s="133" t="s">
        <v>1533</v>
      </c>
      <c r="C20" s="133" t="s">
        <v>1534</v>
      </c>
      <c r="D20" s="133" t="str">
        <f t="shared" si="0"/>
        <v>JEREMY BENSON</v>
      </c>
      <c r="E20" s="133">
        <v>769</v>
      </c>
      <c r="F20" s="134">
        <v>1.75</v>
      </c>
      <c r="G20" s="134">
        <v>1.7576388888888888</v>
      </c>
      <c r="H20" s="133" t="s">
        <v>1491</v>
      </c>
      <c r="I20" s="135" t="s">
        <v>1480</v>
      </c>
      <c r="J20" s="139" t="str">
        <f>VLOOKUP($D20,'PWR GP 2016-17 Groups'!$A$2:$B$206,2,0)</f>
        <v>C</v>
      </c>
      <c r="K20" s="139">
        <v>14</v>
      </c>
    </row>
    <row r="21" spans="1:11" hidden="1">
      <c r="A21" s="132">
        <v>85</v>
      </c>
      <c r="B21" s="133" t="s">
        <v>1502</v>
      </c>
      <c r="C21" s="133" t="s">
        <v>1503</v>
      </c>
      <c r="D21" s="133" t="str">
        <f t="shared" si="0"/>
        <v>RALPH AMBROSE</v>
      </c>
      <c r="E21" s="133">
        <v>40</v>
      </c>
      <c r="F21" s="134">
        <v>1.4743055555555555</v>
      </c>
      <c r="G21" s="134">
        <v>1.4791666666666667</v>
      </c>
      <c r="H21" s="133" t="s">
        <v>1479</v>
      </c>
      <c r="I21" s="135" t="s">
        <v>1480</v>
      </c>
      <c r="J21" s="139" t="str">
        <f>VLOOKUP($D21,'PWR GP 2016-17 Groups'!$A$2:$B$206,2,0)</f>
        <v>D</v>
      </c>
      <c r="K21" s="139">
        <v>20</v>
      </c>
    </row>
    <row r="22" spans="1:11" hidden="1">
      <c r="A22" s="132">
        <v>108</v>
      </c>
      <c r="B22" s="133" t="s">
        <v>1511</v>
      </c>
      <c r="C22" s="133" t="s">
        <v>1495</v>
      </c>
      <c r="D22" s="133" t="str">
        <f t="shared" si="0"/>
        <v>MICHAEL BOWLEY</v>
      </c>
      <c r="E22" s="133">
        <v>120</v>
      </c>
      <c r="F22" s="134">
        <v>1.5173611111111109</v>
      </c>
      <c r="G22" s="134">
        <v>1.5243055555555556</v>
      </c>
      <c r="H22" s="133" t="s">
        <v>571</v>
      </c>
      <c r="I22" s="135" t="s">
        <v>1480</v>
      </c>
      <c r="J22" s="139" t="str">
        <f>VLOOKUP($D22,'PWR GP 2016-17 Groups'!$A$2:$B$206,2,0)</f>
        <v>D</v>
      </c>
      <c r="K22" s="139">
        <v>18</v>
      </c>
    </row>
    <row r="23" spans="1:11" hidden="1">
      <c r="A23" s="132">
        <v>110</v>
      </c>
      <c r="B23" s="133" t="s">
        <v>1512</v>
      </c>
      <c r="C23" s="133" t="s">
        <v>1513</v>
      </c>
      <c r="D23" s="133" t="str">
        <f t="shared" si="0"/>
        <v>PAUL HAYLOCK</v>
      </c>
      <c r="E23" s="133">
        <v>348</v>
      </c>
      <c r="F23" s="134">
        <v>1.5250000000000001</v>
      </c>
      <c r="G23" s="134">
        <v>1.53125</v>
      </c>
      <c r="H23" s="133" t="s">
        <v>571</v>
      </c>
      <c r="I23" s="135" t="s">
        <v>1480</v>
      </c>
      <c r="J23" s="139" t="str">
        <f>VLOOKUP($D23,'PWR GP 2016-17 Groups'!$A$2:$B$206,2,0)</f>
        <v>D</v>
      </c>
      <c r="K23" s="139">
        <v>16</v>
      </c>
    </row>
    <row r="24" spans="1:11" hidden="1">
      <c r="A24" s="132">
        <v>129</v>
      </c>
      <c r="B24" s="133" t="s">
        <v>1517</v>
      </c>
      <c r="C24" s="133" t="s">
        <v>1518</v>
      </c>
      <c r="D24" s="133" t="str">
        <f t="shared" si="0"/>
        <v>GILLIAN SELMAN</v>
      </c>
      <c r="E24" s="133">
        <v>621</v>
      </c>
      <c r="F24" s="134">
        <v>1.5784722222222223</v>
      </c>
      <c r="G24" s="134">
        <v>1.5819444444444446</v>
      </c>
      <c r="H24" s="133" t="s">
        <v>1519</v>
      </c>
      <c r="I24" s="135" t="s">
        <v>1480</v>
      </c>
      <c r="J24" s="139" t="str">
        <f>VLOOKUP($D24,'PWR GP 2016-17 Groups'!$A$2:$B$206,2,0)</f>
        <v>D</v>
      </c>
      <c r="K24" s="139">
        <v>15</v>
      </c>
    </row>
    <row r="25" spans="1:11" hidden="1">
      <c r="A25" s="132">
        <v>133</v>
      </c>
      <c r="B25" s="133" t="s">
        <v>1520</v>
      </c>
      <c r="C25" s="133" t="s">
        <v>1521</v>
      </c>
      <c r="D25" s="133" t="str">
        <f t="shared" si="0"/>
        <v>MARK BURGESS</v>
      </c>
      <c r="E25" s="133">
        <v>152</v>
      </c>
      <c r="F25" s="134">
        <v>1.5840277777777778</v>
      </c>
      <c r="G25" s="134">
        <v>1.5888888888888888</v>
      </c>
      <c r="H25" s="133" t="s">
        <v>1491</v>
      </c>
      <c r="I25" s="135" t="s">
        <v>1480</v>
      </c>
      <c r="J25" s="139" t="str">
        <f>VLOOKUP($D25,'PWR GP 2016-17 Groups'!$A$2:$B$206,2,0)</f>
        <v>D</v>
      </c>
      <c r="K25" s="139">
        <v>14</v>
      </c>
    </row>
    <row r="26" spans="1:11" hidden="1">
      <c r="A26" s="132">
        <v>138</v>
      </c>
      <c r="B26" s="133" t="s">
        <v>1494</v>
      </c>
      <c r="C26" s="133" t="s">
        <v>1522</v>
      </c>
      <c r="D26" s="133" t="str">
        <f t="shared" si="0"/>
        <v>STEVE BURNETT</v>
      </c>
      <c r="E26" s="133">
        <v>788</v>
      </c>
      <c r="F26" s="134">
        <v>1.5986111111111112</v>
      </c>
      <c r="G26" s="134">
        <v>1.6034722222222222</v>
      </c>
      <c r="H26" s="133" t="s">
        <v>1523</v>
      </c>
      <c r="I26" s="135" t="s">
        <v>1480</v>
      </c>
      <c r="J26" s="139" t="str">
        <f>VLOOKUP($D26,'PWR GP 2016-17 Groups'!$A$2:$B$206,2,0)</f>
        <v>D</v>
      </c>
      <c r="K26" s="139">
        <v>13</v>
      </c>
    </row>
    <row r="27" spans="1:11" hidden="1">
      <c r="A27" s="132">
        <v>141</v>
      </c>
      <c r="B27" s="133" t="s">
        <v>1512</v>
      </c>
      <c r="C27" s="133" t="s">
        <v>1524</v>
      </c>
      <c r="D27" s="133" t="str">
        <f t="shared" si="0"/>
        <v>PAUL STRACHAN</v>
      </c>
      <c r="E27" s="133">
        <v>676</v>
      </c>
      <c r="F27" s="134">
        <v>1.6027777777777779</v>
      </c>
      <c r="G27" s="134">
        <v>1.6097222222222223</v>
      </c>
      <c r="H27" s="133" t="s">
        <v>1479</v>
      </c>
      <c r="I27" s="135" t="s">
        <v>1480</v>
      </c>
      <c r="J27" s="139" t="str">
        <f>VLOOKUP($D27,'PWR GP 2016-17 Groups'!$A$2:$B$206,2,0)</f>
        <v>D</v>
      </c>
      <c r="K27" s="139">
        <v>12</v>
      </c>
    </row>
    <row r="28" spans="1:11" hidden="1">
      <c r="A28" s="132">
        <v>232</v>
      </c>
      <c r="B28" s="133" t="s">
        <v>1538</v>
      </c>
      <c r="C28" s="133" t="s">
        <v>1539</v>
      </c>
      <c r="D28" s="133" t="str">
        <f t="shared" si="0"/>
        <v>DAVID BUGDEN</v>
      </c>
      <c r="E28" s="133">
        <v>146</v>
      </c>
      <c r="F28" s="134">
        <v>1.7826388888888889</v>
      </c>
      <c r="G28" s="134">
        <v>1.7958333333333334</v>
      </c>
      <c r="H28" s="133" t="s">
        <v>1479</v>
      </c>
      <c r="I28" s="135" t="s">
        <v>1480</v>
      </c>
      <c r="J28" s="139" t="str">
        <f>VLOOKUP($D28,'PWR GP 2016-17 Groups'!$A$2:$B$206,2,0)</f>
        <v>D</v>
      </c>
      <c r="K28" s="139">
        <v>11</v>
      </c>
    </row>
    <row r="29" spans="1:11" hidden="1">
      <c r="A29" s="132">
        <v>442</v>
      </c>
      <c r="B29" s="133" t="s">
        <v>1579</v>
      </c>
      <c r="C29" s="133" t="s">
        <v>1580</v>
      </c>
      <c r="D29" s="133" t="str">
        <f t="shared" si="0"/>
        <v>SARAH STONARD</v>
      </c>
      <c r="E29" s="133">
        <v>674</v>
      </c>
      <c r="F29" s="134">
        <v>2.0958333333333332</v>
      </c>
      <c r="G29" s="134">
        <v>2.1111111111111112</v>
      </c>
      <c r="H29" s="133" t="s">
        <v>1519</v>
      </c>
      <c r="I29" s="135" t="s">
        <v>1480</v>
      </c>
      <c r="J29" s="139" t="str">
        <f>VLOOKUP($D29,'PWR GP 2016-17 Groups'!$A$2:$B$206,2,0)</f>
        <v>D</v>
      </c>
      <c r="K29" s="139">
        <v>10</v>
      </c>
    </row>
    <row r="30" spans="1:11" hidden="1">
      <c r="A30" s="132">
        <v>126</v>
      </c>
      <c r="B30" s="133" t="s">
        <v>1515</v>
      </c>
      <c r="C30" s="133" t="s">
        <v>1516</v>
      </c>
      <c r="D30" s="133" t="str">
        <f t="shared" si="0"/>
        <v>ANTONY MITCHELL</v>
      </c>
      <c r="E30" s="133">
        <v>45</v>
      </c>
      <c r="F30" s="134">
        <v>1.5583333333333333</v>
      </c>
      <c r="G30" s="134">
        <v>1.5729166666666667</v>
      </c>
      <c r="H30" s="133" t="s">
        <v>1479</v>
      </c>
      <c r="I30" s="135" t="s">
        <v>1480</v>
      </c>
      <c r="J30" s="139" t="str">
        <f>VLOOKUP($D30,'PWR GP 2016-17 Groups'!$A$2:$B$206,2,0)</f>
        <v>E</v>
      </c>
      <c r="K30" s="139">
        <v>20</v>
      </c>
    </row>
    <row r="31" spans="1:11" hidden="1">
      <c r="A31" s="132">
        <v>130</v>
      </c>
      <c r="B31" s="133" t="s">
        <v>1489</v>
      </c>
      <c r="C31" s="133" t="s">
        <v>1499</v>
      </c>
      <c r="D31" s="133" t="str">
        <f t="shared" si="0"/>
        <v>MARTIN SMITH</v>
      </c>
      <c r="E31" s="133">
        <v>758</v>
      </c>
      <c r="F31" s="134">
        <v>1.5673611111111112</v>
      </c>
      <c r="G31" s="134">
        <v>1.5826388888888889</v>
      </c>
      <c r="H31" s="133" t="s">
        <v>1479</v>
      </c>
      <c r="I31" s="135" t="s">
        <v>1480</v>
      </c>
      <c r="J31" s="139" t="str">
        <f>VLOOKUP($D31,'PWR GP 2016-17 Groups'!$A$2:$B$206,2,0)</f>
        <v>E</v>
      </c>
      <c r="K31" s="139">
        <v>18</v>
      </c>
    </row>
    <row r="32" spans="1:11" hidden="1">
      <c r="A32" s="132">
        <v>179</v>
      </c>
      <c r="B32" s="133" t="s">
        <v>1529</v>
      </c>
      <c r="C32" s="133" t="s">
        <v>1530</v>
      </c>
      <c r="D32" s="133" t="str">
        <f t="shared" si="0"/>
        <v>JULIAN EDMONDS</v>
      </c>
      <c r="E32" s="133">
        <v>255</v>
      </c>
      <c r="F32" s="134">
        <v>1.6722222222222223</v>
      </c>
      <c r="G32" s="134">
        <v>1.6798611111111112</v>
      </c>
      <c r="H32" s="133" t="s">
        <v>1491</v>
      </c>
      <c r="I32" s="135" t="s">
        <v>1480</v>
      </c>
      <c r="J32" s="139" t="str">
        <f>VLOOKUP($D32,'PWR GP 2016-17 Groups'!$A$2:$B$206,2,0)</f>
        <v>E</v>
      </c>
      <c r="K32" s="139">
        <v>16</v>
      </c>
    </row>
    <row r="33" spans="1:11" hidden="1">
      <c r="A33" s="132">
        <v>420</v>
      </c>
      <c r="B33" s="133" t="s">
        <v>1573</v>
      </c>
      <c r="C33" s="133" t="s">
        <v>1574</v>
      </c>
      <c r="D33" s="133" t="str">
        <f t="shared" si="0"/>
        <v>LOUISE HATCH</v>
      </c>
      <c r="E33" s="133">
        <v>343</v>
      </c>
      <c r="F33" s="134">
        <v>2.0402777777777779</v>
      </c>
      <c r="G33" s="134">
        <v>2.0520833333333335</v>
      </c>
      <c r="H33" s="133" t="s">
        <v>573</v>
      </c>
      <c r="I33" s="135" t="s">
        <v>1480</v>
      </c>
      <c r="J33" s="139" t="str">
        <f>VLOOKUP($D33,'PWR GP 2016-17 Groups'!$A$2:$B$206,2,0)</f>
        <v>E</v>
      </c>
      <c r="K33" s="139">
        <v>15</v>
      </c>
    </row>
    <row r="34" spans="1:11" hidden="1">
      <c r="A34" s="132">
        <v>422</v>
      </c>
      <c r="B34" s="133" t="s">
        <v>1575</v>
      </c>
      <c r="C34" s="133" t="s">
        <v>1576</v>
      </c>
      <c r="D34" s="133" t="str">
        <f t="shared" ref="D34:D65" si="1">B34&amp;" "&amp;C34</f>
        <v>ELAINE GRIFFITHS</v>
      </c>
      <c r="E34" s="133">
        <v>321</v>
      </c>
      <c r="F34" s="134">
        <v>2.0444444444444447</v>
      </c>
      <c r="G34" s="134">
        <v>2.0562499999999999</v>
      </c>
      <c r="H34" s="133" t="s">
        <v>573</v>
      </c>
      <c r="I34" s="135" t="s">
        <v>1480</v>
      </c>
      <c r="J34" s="139" t="str">
        <f>VLOOKUP($D34,'PWR GP 2016-17 Groups'!$A$2:$B$206,2,0)</f>
        <v>E</v>
      </c>
      <c r="K34" s="139">
        <v>14</v>
      </c>
    </row>
    <row r="35" spans="1:11" hidden="1">
      <c r="A35" s="132">
        <v>172</v>
      </c>
      <c r="B35" s="133" t="s">
        <v>1525</v>
      </c>
      <c r="C35" s="133" t="s">
        <v>1526</v>
      </c>
      <c r="D35" s="133" t="str">
        <f t="shared" si="1"/>
        <v>IAN BAULY</v>
      </c>
      <c r="E35" s="133">
        <v>88</v>
      </c>
      <c r="F35" s="134">
        <v>1.6631944444444444</v>
      </c>
      <c r="G35" s="134">
        <v>1.6708333333333334</v>
      </c>
      <c r="H35" s="133" t="s">
        <v>571</v>
      </c>
      <c r="I35" s="135" t="s">
        <v>1480</v>
      </c>
      <c r="J35" s="139" t="str">
        <f>VLOOKUP($D35,'PWR GP 2016-17 Groups'!$A$2:$B$206,2,0)</f>
        <v>F</v>
      </c>
      <c r="K35" s="139">
        <v>20</v>
      </c>
    </row>
    <row r="36" spans="1:11" hidden="1">
      <c r="A36" s="132">
        <v>197</v>
      </c>
      <c r="B36" s="133" t="s">
        <v>1487</v>
      </c>
      <c r="C36" s="133" t="s">
        <v>1531</v>
      </c>
      <c r="D36" s="133" t="str">
        <f t="shared" si="1"/>
        <v>ANDREW STUBBS</v>
      </c>
      <c r="E36" s="133">
        <v>678</v>
      </c>
      <c r="F36" s="134">
        <v>1.7256944444444444</v>
      </c>
      <c r="G36" s="134">
        <v>1.7326388888888891</v>
      </c>
      <c r="H36" s="133" t="s">
        <v>1479</v>
      </c>
      <c r="I36" s="135" t="s">
        <v>1480</v>
      </c>
      <c r="J36" s="139" t="str">
        <f>VLOOKUP($D36,'PWR GP 2016-17 Groups'!$A$2:$B$206,2,0)</f>
        <v>F</v>
      </c>
      <c r="K36" s="139">
        <v>18</v>
      </c>
    </row>
    <row r="37" spans="1:11" hidden="1">
      <c r="A37" s="132">
        <v>268</v>
      </c>
      <c r="B37" s="133" t="s">
        <v>1541</v>
      </c>
      <c r="C37" s="133" t="s">
        <v>1542</v>
      </c>
      <c r="D37" s="133" t="str">
        <f t="shared" si="1"/>
        <v>NIGEL HEWSON</v>
      </c>
      <c r="E37" s="133">
        <v>800</v>
      </c>
      <c r="F37" s="134">
        <v>1.8451388888888889</v>
      </c>
      <c r="G37" s="134">
        <v>1.8576388888888891</v>
      </c>
      <c r="H37" s="133" t="s">
        <v>1491</v>
      </c>
      <c r="I37" s="135" t="s">
        <v>1480</v>
      </c>
      <c r="J37" s="139" t="str">
        <f>VLOOKUP($D37,'PWR GP 2016-17 Groups'!$A$2:$B$206,2,0)</f>
        <v>F</v>
      </c>
      <c r="K37" s="139">
        <v>16</v>
      </c>
    </row>
    <row r="38" spans="1:11" hidden="1">
      <c r="A38" s="132">
        <v>286</v>
      </c>
      <c r="B38" s="133" t="s">
        <v>1545</v>
      </c>
      <c r="C38" s="133" t="s">
        <v>1546</v>
      </c>
      <c r="D38" s="133" t="str">
        <f t="shared" si="1"/>
        <v>JULIE TRAVERS</v>
      </c>
      <c r="E38" s="133">
        <v>695</v>
      </c>
      <c r="F38" s="134">
        <v>1.875</v>
      </c>
      <c r="G38" s="134">
        <v>1.8875</v>
      </c>
      <c r="H38" s="133" t="s">
        <v>1506</v>
      </c>
      <c r="I38" s="135" t="s">
        <v>1480</v>
      </c>
      <c r="J38" s="139" t="str">
        <f>VLOOKUP($D38,'PWR GP 2016-17 Groups'!$A$2:$B$206,2,0)</f>
        <v>F</v>
      </c>
      <c r="K38" s="139">
        <v>15</v>
      </c>
    </row>
    <row r="39" spans="1:11" hidden="1">
      <c r="A39" s="132">
        <v>311</v>
      </c>
      <c r="B39" s="133" t="s">
        <v>1548</v>
      </c>
      <c r="C39" s="133" t="s">
        <v>1549</v>
      </c>
      <c r="D39" s="133" t="str">
        <f t="shared" si="1"/>
        <v>MARTYN BROWN</v>
      </c>
      <c r="E39" s="133">
        <v>137</v>
      </c>
      <c r="F39" s="134">
        <v>1.9104166666666667</v>
      </c>
      <c r="G39" s="134">
        <v>1.925</v>
      </c>
      <c r="H39" s="133" t="s">
        <v>1479</v>
      </c>
      <c r="I39" s="135" t="s">
        <v>1480</v>
      </c>
      <c r="J39" s="139" t="str">
        <f>VLOOKUP($D39,'PWR GP 2016-17 Groups'!$A$2:$B$206,2,0)</f>
        <v>F</v>
      </c>
      <c r="K39" s="139">
        <v>14</v>
      </c>
    </row>
    <row r="40" spans="1:11" hidden="1">
      <c r="A40" s="132">
        <v>443</v>
      </c>
      <c r="B40" s="133" t="s">
        <v>1560</v>
      </c>
      <c r="C40" s="133" t="s">
        <v>1581</v>
      </c>
      <c r="D40" s="133" t="str">
        <f t="shared" si="1"/>
        <v>EMMA HARPER</v>
      </c>
      <c r="E40" s="133">
        <v>336</v>
      </c>
      <c r="F40" s="134">
        <v>2.0958333333333332</v>
      </c>
      <c r="G40" s="134">
        <v>2.1111111111111112</v>
      </c>
      <c r="H40" s="133" t="s">
        <v>1519</v>
      </c>
      <c r="I40" s="135" t="s">
        <v>1480</v>
      </c>
      <c r="J40" s="139" t="str">
        <f>VLOOKUP($D40,'PWR GP 2016-17 Groups'!$A$2:$B$206,2,0)</f>
        <v>F</v>
      </c>
      <c r="K40" s="139">
        <v>13</v>
      </c>
    </row>
    <row r="41" spans="1:11" hidden="1">
      <c r="A41" s="132">
        <v>546</v>
      </c>
      <c r="B41" s="133" t="s">
        <v>1593</v>
      </c>
      <c r="C41" s="133" t="s">
        <v>1594</v>
      </c>
      <c r="D41" s="133" t="str">
        <f t="shared" si="1"/>
        <v>ALISON MACOWAN</v>
      </c>
      <c r="E41" s="133">
        <v>771</v>
      </c>
      <c r="F41" s="134">
        <v>2.3118055555555554</v>
      </c>
      <c r="G41" s="134">
        <v>2.3395833333333331</v>
      </c>
      <c r="H41" s="133" t="s">
        <v>1506</v>
      </c>
      <c r="I41" s="135" t="s">
        <v>1480</v>
      </c>
      <c r="J41" s="139" t="str">
        <f>VLOOKUP($D41,'PWR GP 2016-17 Groups'!$A$2:$B$206,2,0)</f>
        <v>F</v>
      </c>
      <c r="K41" s="139">
        <v>12</v>
      </c>
    </row>
    <row r="42" spans="1:11">
      <c r="A42" s="132">
        <v>226</v>
      </c>
      <c r="B42" s="133" t="s">
        <v>1608</v>
      </c>
      <c r="C42" s="133" t="s">
        <v>1536</v>
      </c>
      <c r="D42" s="133" t="str">
        <f t="shared" si="1"/>
        <v>ELIZABETH DELAMAIN</v>
      </c>
      <c r="E42" s="133">
        <v>229</v>
      </c>
      <c r="F42" s="134">
        <v>1.7750000000000001</v>
      </c>
      <c r="G42" s="134">
        <v>1.7874999999999999</v>
      </c>
      <c r="H42" s="133" t="s">
        <v>1506</v>
      </c>
      <c r="I42" s="135" t="s">
        <v>1480</v>
      </c>
      <c r="J42" s="139" t="str">
        <f>VLOOKUP($D42,'PWR GP 2016-17 Groups'!$A$2:$B$206,2,0)</f>
        <v>G</v>
      </c>
      <c r="K42" s="139">
        <v>20</v>
      </c>
    </row>
    <row r="43" spans="1:11">
      <c r="A43" s="132">
        <v>227</v>
      </c>
      <c r="B43" s="133" t="s">
        <v>1537</v>
      </c>
      <c r="C43" s="133" t="s">
        <v>1609</v>
      </c>
      <c r="D43" s="133" t="str">
        <f t="shared" si="1"/>
        <v>JANINE HARRIS</v>
      </c>
      <c r="E43" s="133">
        <v>293</v>
      </c>
      <c r="F43" s="134">
        <v>1.7756944444444445</v>
      </c>
      <c r="G43" s="134">
        <v>1.7874999999999999</v>
      </c>
      <c r="H43" s="133" t="s">
        <v>1506</v>
      </c>
      <c r="I43" s="135" t="s">
        <v>1480</v>
      </c>
      <c r="J43" s="139" t="str">
        <f>VLOOKUP($D43,'PWR GP 2016-17 Groups'!$A$2:$B$206,2,0)</f>
        <v>G</v>
      </c>
      <c r="K43" s="139">
        <v>20</v>
      </c>
    </row>
    <row r="44" spans="1:11">
      <c r="A44" s="132">
        <v>293</v>
      </c>
      <c r="B44" s="133" t="s">
        <v>1547</v>
      </c>
      <c r="C44" s="133" t="s">
        <v>1495</v>
      </c>
      <c r="D44" s="133" t="str">
        <f t="shared" si="1"/>
        <v>ELLIE BOWLEY</v>
      </c>
      <c r="E44" s="133">
        <v>118</v>
      </c>
      <c r="F44" s="134">
        <v>1.8791666666666667</v>
      </c>
      <c r="G44" s="134">
        <v>1.89375</v>
      </c>
      <c r="H44" s="133" t="s">
        <v>573</v>
      </c>
      <c r="I44" s="135" t="s">
        <v>1480</v>
      </c>
      <c r="J44" s="139" t="str">
        <f>VLOOKUP($D44,'PWR GP 2016-17 Groups'!$A$2:$B$206,2,0)</f>
        <v>G</v>
      </c>
      <c r="K44" s="139">
        <v>16</v>
      </c>
    </row>
    <row r="45" spans="1:11">
      <c r="A45" s="132">
        <v>327</v>
      </c>
      <c r="B45" s="133" t="s">
        <v>1550</v>
      </c>
      <c r="C45" s="133" t="s">
        <v>1516</v>
      </c>
      <c r="D45" s="133" t="str">
        <f t="shared" si="1"/>
        <v>NATHALIE MITCHELL</v>
      </c>
      <c r="E45" s="133">
        <v>532</v>
      </c>
      <c r="F45" s="134">
        <v>1.9340277777777777</v>
      </c>
      <c r="G45" s="134">
        <v>1.9486111111111111</v>
      </c>
      <c r="H45" s="133" t="s">
        <v>573</v>
      </c>
      <c r="I45" s="135" t="s">
        <v>1480</v>
      </c>
      <c r="J45" s="139" t="str">
        <f>VLOOKUP($D45,'PWR GP 2016-17 Groups'!$A$2:$B$206,2,0)</f>
        <v>G</v>
      </c>
      <c r="K45" s="139">
        <v>15</v>
      </c>
    </row>
    <row r="46" spans="1:11" hidden="1">
      <c r="A46" s="132">
        <v>248</v>
      </c>
      <c r="B46" s="133" t="s">
        <v>1610</v>
      </c>
      <c r="C46" s="133" t="s">
        <v>1540</v>
      </c>
      <c r="D46" s="133" t="str">
        <f t="shared" si="1"/>
        <v>LYTT BARRETT</v>
      </c>
      <c r="E46" s="133">
        <v>76</v>
      </c>
      <c r="F46" s="134">
        <v>1.7979166666666666</v>
      </c>
      <c r="G46" s="134">
        <v>1.8215277777777779</v>
      </c>
      <c r="H46" s="133" t="s">
        <v>1523</v>
      </c>
      <c r="I46" s="135" t="s">
        <v>1480</v>
      </c>
      <c r="J46" s="139" t="str">
        <f>VLOOKUP($D46,'PWR GP 2016-17 Groups'!$A$2:$B$206,2,0)</f>
        <v>H</v>
      </c>
      <c r="K46" s="139">
        <v>20</v>
      </c>
    </row>
    <row r="47" spans="1:11" hidden="1">
      <c r="A47" s="132">
        <v>296</v>
      </c>
      <c r="B47" s="133" t="s">
        <v>1545</v>
      </c>
      <c r="C47" s="133" t="s">
        <v>1482</v>
      </c>
      <c r="D47" s="133" t="str">
        <f t="shared" si="1"/>
        <v>JULIE MEDHURST</v>
      </c>
      <c r="E47" s="133">
        <v>488</v>
      </c>
      <c r="F47" s="134">
        <v>1.8826388888888888</v>
      </c>
      <c r="G47" s="134">
        <v>1.8958333333333333</v>
      </c>
      <c r="H47" s="133" t="s">
        <v>1519</v>
      </c>
      <c r="I47" s="135" t="s">
        <v>1480</v>
      </c>
      <c r="J47" s="139" t="str">
        <f>VLOOKUP($D47,'PWR GP 2016-17 Groups'!$A$2:$B$206,2,0)</f>
        <v>H</v>
      </c>
      <c r="K47" s="139">
        <v>18</v>
      </c>
    </row>
    <row r="48" spans="1:11" hidden="1">
      <c r="A48" s="132">
        <v>344</v>
      </c>
      <c r="B48" s="133" t="s">
        <v>1538</v>
      </c>
      <c r="C48" s="133" t="s">
        <v>1555</v>
      </c>
      <c r="D48" s="133" t="str">
        <f t="shared" si="1"/>
        <v>DAVID ALLISON</v>
      </c>
      <c r="E48" s="133">
        <v>38</v>
      </c>
      <c r="F48" s="134">
        <v>1.8972222222222221</v>
      </c>
      <c r="G48" s="134">
        <v>1.9673611111111111</v>
      </c>
      <c r="H48" s="133" t="s">
        <v>1491</v>
      </c>
      <c r="I48" s="135" t="s">
        <v>1480</v>
      </c>
      <c r="J48" s="139" t="str">
        <f>VLOOKUP($D48,'PWR GP 2016-17 Groups'!$A$2:$B$206,2,0)</f>
        <v>H</v>
      </c>
      <c r="K48" s="139">
        <v>16</v>
      </c>
    </row>
    <row r="49" spans="1:11" hidden="1">
      <c r="A49" s="132">
        <v>416</v>
      </c>
      <c r="B49" s="133" t="s">
        <v>1572</v>
      </c>
      <c r="C49" s="133" t="s">
        <v>1508</v>
      </c>
      <c r="D49" s="133" t="str">
        <f t="shared" si="1"/>
        <v>EADAOIN MILLER</v>
      </c>
      <c r="E49" s="133">
        <v>122</v>
      </c>
      <c r="F49" s="134">
        <v>2.0229166666666667</v>
      </c>
      <c r="G49" s="134">
        <v>2.0472222222222221</v>
      </c>
      <c r="H49" s="133" t="s">
        <v>1519</v>
      </c>
      <c r="I49" s="135" t="s">
        <v>1480</v>
      </c>
      <c r="J49" s="139" t="str">
        <f>VLOOKUP($D49,'PWR GP 2016-17 Groups'!$A$2:$B$206,2,0)</f>
        <v>H</v>
      </c>
      <c r="K49" s="139">
        <v>15</v>
      </c>
    </row>
    <row r="50" spans="1:11" hidden="1">
      <c r="A50" s="132">
        <v>283</v>
      </c>
      <c r="B50" s="133" t="s">
        <v>1543</v>
      </c>
      <c r="C50" s="133" t="s">
        <v>1544</v>
      </c>
      <c r="D50" s="133" t="str">
        <f t="shared" si="1"/>
        <v>SPENCER DAVIS</v>
      </c>
      <c r="E50" s="133">
        <v>224</v>
      </c>
      <c r="F50" s="134">
        <v>1.8652777777777778</v>
      </c>
      <c r="G50" s="134">
        <v>1.8798611111111112</v>
      </c>
      <c r="H50" s="133" t="s">
        <v>1479</v>
      </c>
      <c r="I50" s="135" t="s">
        <v>1480</v>
      </c>
      <c r="J50" s="139" t="str">
        <f>VLOOKUP($D50,'PWR GP 2016-17 Groups'!$A$2:$B$206,2,0)</f>
        <v>I</v>
      </c>
      <c r="K50" s="139">
        <v>20</v>
      </c>
    </row>
    <row r="51" spans="1:11" hidden="1">
      <c r="A51" s="132">
        <v>336</v>
      </c>
      <c r="B51" s="133" t="s">
        <v>1553</v>
      </c>
      <c r="C51" s="133" t="s">
        <v>1554</v>
      </c>
      <c r="D51" s="133" t="str">
        <f t="shared" si="1"/>
        <v>JULIANNA JENKINS</v>
      </c>
      <c r="E51" s="133">
        <v>403</v>
      </c>
      <c r="F51" s="134">
        <v>1.9333333333333333</v>
      </c>
      <c r="G51" s="134">
        <v>1.9569444444444446</v>
      </c>
      <c r="H51" s="133" t="s">
        <v>1519</v>
      </c>
      <c r="I51" s="135" t="s">
        <v>1480</v>
      </c>
      <c r="J51" s="139" t="str">
        <f>VLOOKUP($D51,'PWR GP 2016-17 Groups'!$A$2:$B$206,2,0)</f>
        <v>I</v>
      </c>
      <c r="K51" s="139">
        <v>18</v>
      </c>
    </row>
    <row r="52" spans="1:11" hidden="1">
      <c r="A52" s="132">
        <v>403</v>
      </c>
      <c r="B52" s="133" t="s">
        <v>1569</v>
      </c>
      <c r="C52" s="133" t="s">
        <v>1570</v>
      </c>
      <c r="D52" s="133" t="str">
        <f t="shared" si="1"/>
        <v>MOY MCGOWAN</v>
      </c>
      <c r="E52" s="133">
        <v>484</v>
      </c>
      <c r="F52" s="134">
        <v>2.0020833333333332</v>
      </c>
      <c r="G52" s="134">
        <v>2.026388888888889</v>
      </c>
      <c r="H52" s="133" t="s">
        <v>1571</v>
      </c>
      <c r="I52" s="135" t="s">
        <v>1480</v>
      </c>
      <c r="J52" s="139" t="str">
        <f>VLOOKUP($D52,'PWR GP 2016-17 Groups'!$A$2:$B$206,2,0)</f>
        <v>I</v>
      </c>
      <c r="K52" s="139">
        <v>16</v>
      </c>
    </row>
    <row r="53" spans="1:11" hidden="1">
      <c r="A53" s="132">
        <v>482</v>
      </c>
      <c r="B53" s="133" t="s">
        <v>1584</v>
      </c>
      <c r="C53" s="133" t="s">
        <v>1585</v>
      </c>
      <c r="D53" s="133" t="str">
        <f t="shared" si="1"/>
        <v>SUSAN HANNEY</v>
      </c>
      <c r="E53" s="133">
        <v>334</v>
      </c>
      <c r="F53" s="134">
        <v>2.1479166666666667</v>
      </c>
      <c r="G53" s="134">
        <v>2.1722222222222221</v>
      </c>
      <c r="H53" s="133" t="s">
        <v>1506</v>
      </c>
      <c r="I53" s="135" t="s">
        <v>1480</v>
      </c>
      <c r="J53" s="139" t="str">
        <f>VLOOKUP($D53,'PWR GP 2016-17 Groups'!$A$2:$B$206,2,0)</f>
        <v>I</v>
      </c>
      <c r="K53" s="139">
        <v>15</v>
      </c>
    </row>
    <row r="54" spans="1:11" hidden="1">
      <c r="A54" s="132">
        <v>488</v>
      </c>
      <c r="B54" s="133" t="s">
        <v>1586</v>
      </c>
      <c r="C54" s="133" t="s">
        <v>1587</v>
      </c>
      <c r="D54" s="133" t="str">
        <f t="shared" si="1"/>
        <v>AMY SMIT</v>
      </c>
      <c r="E54" s="133">
        <v>640</v>
      </c>
      <c r="F54" s="134">
        <v>2.1604166666666669</v>
      </c>
      <c r="G54" s="134">
        <v>2.1854166666666668</v>
      </c>
      <c r="H54" s="133" t="s">
        <v>1519</v>
      </c>
      <c r="I54" s="135" t="s">
        <v>1480</v>
      </c>
      <c r="J54" s="139" t="str">
        <f>VLOOKUP($D54,'PWR GP 2016-17 Groups'!$A$2:$B$206,2,0)</f>
        <v>I</v>
      </c>
      <c r="K54" s="139">
        <v>14</v>
      </c>
    </row>
    <row r="55" spans="1:11" hidden="1">
      <c r="A55" s="132">
        <v>523</v>
      </c>
      <c r="B55" s="133" t="s">
        <v>1589</v>
      </c>
      <c r="C55" s="133" t="s">
        <v>1590</v>
      </c>
      <c r="D55" s="133" t="str">
        <f t="shared" si="1"/>
        <v>HELEN POWELL</v>
      </c>
      <c r="E55" s="133">
        <v>561</v>
      </c>
      <c r="F55" s="134">
        <v>2.2423611111111112</v>
      </c>
      <c r="G55" s="134">
        <v>2.2666666666666666</v>
      </c>
      <c r="H55" s="133" t="s">
        <v>1506</v>
      </c>
      <c r="I55" s="135" t="s">
        <v>1480</v>
      </c>
      <c r="J55" s="139" t="str">
        <f>VLOOKUP($D55,'PWR GP 2016-17 Groups'!$A$2:$B$206,2,0)</f>
        <v>I</v>
      </c>
      <c r="K55" s="139">
        <v>13</v>
      </c>
    </row>
    <row r="56" spans="1:11" hidden="1">
      <c r="A56" s="133">
        <v>462</v>
      </c>
      <c r="B56" s="133" t="s">
        <v>1582</v>
      </c>
      <c r="C56" s="133" t="s">
        <v>1583</v>
      </c>
      <c r="D56" s="133" t="str">
        <f t="shared" si="1"/>
        <v>PHERENICE WORSEY-BUCK</v>
      </c>
      <c r="E56" s="133">
        <v>752</v>
      </c>
      <c r="F56" s="134">
        <v>2.0701388888888888</v>
      </c>
      <c r="G56" s="134">
        <v>2.1409722222222221</v>
      </c>
      <c r="H56" s="133" t="s">
        <v>1519</v>
      </c>
      <c r="I56" s="133" t="s">
        <v>1480</v>
      </c>
      <c r="J56" s="139" t="str">
        <f>VLOOKUP($D56,'PWR GP 2016-17 Groups'!$A$2:$B$206,2,0)</f>
        <v>J</v>
      </c>
      <c r="K56" s="139">
        <v>20</v>
      </c>
    </row>
    <row r="57" spans="1:11" hidden="1">
      <c r="A57" s="133">
        <v>489</v>
      </c>
      <c r="B57" s="133" t="s">
        <v>1588</v>
      </c>
      <c r="C57" s="133" t="s">
        <v>1495</v>
      </c>
      <c r="D57" s="133" t="str">
        <f t="shared" si="1"/>
        <v>LINDA BOWLEY</v>
      </c>
      <c r="E57" s="133">
        <v>119</v>
      </c>
      <c r="F57" s="134">
        <v>2.1618055555555555</v>
      </c>
      <c r="G57" s="134">
        <v>2.1854166666666668</v>
      </c>
      <c r="H57" s="133" t="s">
        <v>1506</v>
      </c>
      <c r="I57" s="133" t="s">
        <v>1480</v>
      </c>
      <c r="J57" s="139" t="str">
        <f>VLOOKUP($D57,'PWR GP 2016-17 Groups'!$A$2:$B$206,2,0)</f>
        <v>J</v>
      </c>
      <c r="K57" s="139">
        <v>18</v>
      </c>
    </row>
    <row r="58" spans="1:11" hidden="1">
      <c r="A58" s="133">
        <v>535</v>
      </c>
      <c r="B58" s="133" t="s">
        <v>1591</v>
      </c>
      <c r="C58" s="133" t="s">
        <v>1592</v>
      </c>
      <c r="D58" s="133" t="str">
        <f t="shared" si="1"/>
        <v>JO MORGAN</v>
      </c>
      <c r="E58" s="133">
        <v>269</v>
      </c>
      <c r="F58" s="134">
        <v>2.2840277777777778</v>
      </c>
      <c r="G58" s="134">
        <v>2.3111111111111113</v>
      </c>
      <c r="H58" s="133" t="s">
        <v>573</v>
      </c>
      <c r="I58" s="133" t="s">
        <v>1480</v>
      </c>
      <c r="J58" s="139" t="str">
        <f>VLOOKUP($D58,'PWR GP 2016-17 Groups'!$A$2:$B$206,2,0)</f>
        <v>J</v>
      </c>
      <c r="K58" s="139">
        <v>16</v>
      </c>
    </row>
    <row r="59" spans="1:11" hidden="1">
      <c r="A59" s="133">
        <v>568</v>
      </c>
      <c r="B59" s="133" t="s">
        <v>1597</v>
      </c>
      <c r="C59" s="133" t="s">
        <v>1598</v>
      </c>
      <c r="D59" s="133" t="str">
        <f t="shared" si="1"/>
        <v>JANE THOMAS</v>
      </c>
      <c r="E59" s="133">
        <v>830</v>
      </c>
      <c r="F59" s="134">
        <v>2.3451388888888887</v>
      </c>
      <c r="G59" s="134">
        <v>2.3847222222222224</v>
      </c>
      <c r="H59" s="133" t="s">
        <v>1506</v>
      </c>
      <c r="I59" s="133" t="s">
        <v>1480</v>
      </c>
      <c r="J59" s="139" t="str">
        <f>VLOOKUP($D59,'PWR GP 2016-17 Groups'!$A$2:$B$206,2,0)</f>
        <v>J</v>
      </c>
      <c r="K59" s="139">
        <v>15</v>
      </c>
    </row>
    <row r="60" spans="1:11" hidden="1">
      <c r="A60" s="133">
        <v>582</v>
      </c>
      <c r="B60" s="133" t="s">
        <v>1601</v>
      </c>
      <c r="C60" s="133" t="s">
        <v>1524</v>
      </c>
      <c r="D60" s="133" t="str">
        <f t="shared" si="1"/>
        <v>KATHY STRACHAN</v>
      </c>
      <c r="E60" s="133">
        <v>600</v>
      </c>
      <c r="F60" s="134">
        <v>2.375</v>
      </c>
      <c r="G60" s="134">
        <v>2.4041666666666668</v>
      </c>
      <c r="H60" s="133" t="s">
        <v>1506</v>
      </c>
      <c r="I60" s="133" t="s">
        <v>1480</v>
      </c>
      <c r="J60" s="139" t="str">
        <f>VLOOKUP($D60,'PWR GP 2016-17 Groups'!$A$2:$B$206,2,0)</f>
        <v>J</v>
      </c>
      <c r="K60" s="139">
        <v>14</v>
      </c>
    </row>
    <row r="61" spans="1:11" hidden="1">
      <c r="A61" s="133">
        <v>722</v>
      </c>
      <c r="B61" s="133" t="s">
        <v>1604</v>
      </c>
      <c r="C61" s="133" t="s">
        <v>1605</v>
      </c>
      <c r="D61" s="133" t="str">
        <f t="shared" si="1"/>
        <v>DONNA CARROLL</v>
      </c>
      <c r="E61" s="133">
        <v>165</v>
      </c>
      <c r="F61" s="136">
        <v>5.2685185185185189E-2</v>
      </c>
      <c r="G61" s="136">
        <v>5.3078703703703704E-2</v>
      </c>
      <c r="H61" s="133" t="s">
        <v>1506</v>
      </c>
      <c r="I61" s="133" t="s">
        <v>1480</v>
      </c>
      <c r="J61" s="139" t="str">
        <f>VLOOKUP($D61,'PWR GP 2016-17 Groups'!$A$2:$B$206,2,0)</f>
        <v>K</v>
      </c>
      <c r="K61" s="139">
        <v>20</v>
      </c>
    </row>
    <row r="62" spans="1:11" hidden="1">
      <c r="A62" s="133">
        <v>700</v>
      </c>
      <c r="B62" s="133" t="s">
        <v>1602</v>
      </c>
      <c r="C62" s="133" t="s">
        <v>1603</v>
      </c>
      <c r="D62" s="133" t="str">
        <f t="shared" si="1"/>
        <v>ORLA WESTON</v>
      </c>
      <c r="E62" s="133">
        <v>721</v>
      </c>
      <c r="F62" s="136">
        <v>4.701388888888889E-2</v>
      </c>
      <c r="G62" s="136">
        <v>4.7395833333333331E-2</v>
      </c>
      <c r="H62" s="133" t="s">
        <v>1506</v>
      </c>
      <c r="I62" s="133" t="s">
        <v>1480</v>
      </c>
      <c r="J62" s="139" t="e">
        <f>VLOOKUP($D62,'PWR GP 2016-17 Groups'!$A$2:$B$206,2,0)</f>
        <v>#N/A</v>
      </c>
      <c r="K62" s="139"/>
    </row>
    <row r="63" spans="1:11" hidden="1">
      <c r="A63" s="133">
        <v>35</v>
      </c>
      <c r="B63" s="133" t="s">
        <v>1485</v>
      </c>
      <c r="C63" s="133" t="s">
        <v>1478</v>
      </c>
      <c r="D63" s="133" t="str">
        <f t="shared" si="1"/>
        <v>MATTHEW POND</v>
      </c>
      <c r="E63" s="133">
        <v>556</v>
      </c>
      <c r="F63" s="134">
        <v>1.3499999999999999</v>
      </c>
      <c r="G63" s="134">
        <v>1.3527777777777779</v>
      </c>
      <c r="H63" s="133" t="s">
        <v>1486</v>
      </c>
      <c r="I63" s="133" t="s">
        <v>1480</v>
      </c>
      <c r="J63" s="139" t="e">
        <f>VLOOKUP($D63,'PWR GP 2016-17 Groups'!$A$2:$B$206,2,0)</f>
        <v>#N/A</v>
      </c>
      <c r="K63" s="139"/>
    </row>
    <row r="64" spans="1:11" hidden="1">
      <c r="A64" s="133">
        <v>98</v>
      </c>
      <c r="B64" s="133" t="s">
        <v>1507</v>
      </c>
      <c r="C64" s="133" t="s">
        <v>1508</v>
      </c>
      <c r="D64" s="133" t="str">
        <f t="shared" si="1"/>
        <v>ELLIOT MILLER</v>
      </c>
      <c r="E64" s="133">
        <v>493</v>
      </c>
      <c r="F64" s="134">
        <v>1.5013888888888889</v>
      </c>
      <c r="G64" s="134">
        <v>1.5076388888888888</v>
      </c>
      <c r="H64" s="133" t="s">
        <v>571</v>
      </c>
      <c r="I64" s="133" t="s">
        <v>1480</v>
      </c>
      <c r="J64" s="139" t="e">
        <f>VLOOKUP($D64,'PWR GP 2016-17 Groups'!$A$2:$B$206,2,0)</f>
        <v>#N/A</v>
      </c>
      <c r="K64" s="139"/>
    </row>
    <row r="65" spans="1:11" hidden="1">
      <c r="A65" s="133">
        <v>174</v>
      </c>
      <c r="B65" s="133" t="s">
        <v>1527</v>
      </c>
      <c r="C65" s="133" t="s">
        <v>1528</v>
      </c>
      <c r="D65" s="133" t="str">
        <f t="shared" si="1"/>
        <v>CHRIS SUMMERS</v>
      </c>
      <c r="E65" s="133">
        <v>773</v>
      </c>
      <c r="F65" s="134">
        <v>1.6611111111111112</v>
      </c>
      <c r="G65" s="134">
        <v>1.6715277777777777</v>
      </c>
      <c r="H65" s="133" t="s">
        <v>1479</v>
      </c>
      <c r="I65" s="133" t="s">
        <v>1480</v>
      </c>
      <c r="J65" s="139" t="e">
        <v>#N/A</v>
      </c>
      <c r="K65" s="139"/>
    </row>
    <row r="66" spans="1:11" hidden="1">
      <c r="A66" s="133">
        <v>202</v>
      </c>
      <c r="B66" s="133" t="s">
        <v>1512</v>
      </c>
      <c r="C66" s="133" t="s">
        <v>1532</v>
      </c>
      <c r="D66" s="133" t="str">
        <f t="shared" ref="D66:D97" si="2">B66&amp;" "&amp;C66</f>
        <v>PAUL DANIELS</v>
      </c>
      <c r="E66" s="133">
        <v>666</v>
      </c>
      <c r="F66" s="134">
        <v>1.7291666666666667</v>
      </c>
      <c r="G66" s="134">
        <v>1.7444444444444445</v>
      </c>
      <c r="H66" s="133" t="s">
        <v>1491</v>
      </c>
      <c r="I66" s="133" t="s">
        <v>1480</v>
      </c>
      <c r="J66" s="139" t="e">
        <f>VLOOKUP($D66,'PWR GP 2016-17 Groups'!$A$2:$B$206,2,0)</f>
        <v>#N/A</v>
      </c>
      <c r="K66" s="139"/>
    </row>
    <row r="67" spans="1:11" hidden="1">
      <c r="A67" s="133">
        <v>213</v>
      </c>
      <c r="B67" s="133" t="s">
        <v>1535</v>
      </c>
      <c r="C67" s="133" t="s">
        <v>1497</v>
      </c>
      <c r="D67" s="133" t="str">
        <f t="shared" si="2"/>
        <v>CLARE FISHER</v>
      </c>
      <c r="E67" s="133">
        <v>679</v>
      </c>
      <c r="F67" s="134">
        <v>1.75</v>
      </c>
      <c r="G67" s="134">
        <v>1.7618055555555554</v>
      </c>
      <c r="H67" s="133" t="s">
        <v>1519</v>
      </c>
      <c r="I67" s="133" t="s">
        <v>1480</v>
      </c>
      <c r="J67" s="139" t="e">
        <f>VLOOKUP($D67,'PWR GP 2016-17 Groups'!$A$2:$B$206,2,0)</f>
        <v>#N/A</v>
      </c>
      <c r="K67" s="139"/>
    </row>
    <row r="68" spans="1:11" hidden="1">
      <c r="A68" s="133">
        <v>333</v>
      </c>
      <c r="B68" s="133" t="s">
        <v>1551</v>
      </c>
      <c r="C68" s="133" t="s">
        <v>1552</v>
      </c>
      <c r="D68" s="133" t="str">
        <f t="shared" si="2"/>
        <v>CHARLEY GORDON</v>
      </c>
      <c r="E68" s="133">
        <v>315</v>
      </c>
      <c r="F68" s="134">
        <v>1.9375</v>
      </c>
      <c r="G68" s="134">
        <v>1.9520833333333334</v>
      </c>
      <c r="H68" s="133" t="s">
        <v>1519</v>
      </c>
      <c r="I68" s="133" t="s">
        <v>1480</v>
      </c>
      <c r="J68" s="139" t="e">
        <f>VLOOKUP($D68,'PWR GP 2016-17 Groups'!$A$2:$B$206,2,0)</f>
        <v>#N/A</v>
      </c>
      <c r="K68" s="139"/>
    </row>
    <row r="69" spans="1:11" hidden="1">
      <c r="A69" s="133">
        <v>348</v>
      </c>
      <c r="B69" s="133" t="s">
        <v>1556</v>
      </c>
      <c r="C69" s="133" t="s">
        <v>1557</v>
      </c>
      <c r="D69" s="133" t="str">
        <f t="shared" si="2"/>
        <v>OLIVIA SENBANJO</v>
      </c>
      <c r="E69" s="133">
        <v>622</v>
      </c>
      <c r="F69" s="134">
        <v>1.9493055555555554</v>
      </c>
      <c r="G69" s="134">
        <v>1.9736111111111112</v>
      </c>
      <c r="H69" s="133" t="s">
        <v>1519</v>
      </c>
      <c r="I69" s="133" t="s">
        <v>1480</v>
      </c>
      <c r="J69" s="139" t="e">
        <f>VLOOKUP($D69,'PWR GP 2016-17 Groups'!$A$2:$B$206,2,0)</f>
        <v>#N/A</v>
      </c>
      <c r="K69" s="139"/>
    </row>
    <row r="70" spans="1:11" hidden="1">
      <c r="A70" s="133">
        <v>353</v>
      </c>
      <c r="B70" s="133" t="s">
        <v>1562</v>
      </c>
      <c r="C70" s="133" t="s">
        <v>1563</v>
      </c>
      <c r="D70" s="133" t="str">
        <f t="shared" si="2"/>
        <v>KEV HOWARTH</v>
      </c>
      <c r="E70" s="133">
        <v>379</v>
      </c>
      <c r="F70" s="134">
        <v>1.96875</v>
      </c>
      <c r="G70" s="134">
        <v>1.9798611111111111</v>
      </c>
      <c r="H70" s="133" t="s">
        <v>1479</v>
      </c>
      <c r="I70" s="133" t="s">
        <v>1480</v>
      </c>
      <c r="J70" s="139" t="e">
        <f>VLOOKUP($D70,'PWR GP 2016-17 Groups'!$A$2:$B$206,2,0)</f>
        <v>#N/A</v>
      </c>
      <c r="K70" s="139"/>
    </row>
    <row r="71" spans="1:11" hidden="1">
      <c r="A71" s="132">
        <v>425</v>
      </c>
      <c r="B71" s="133" t="s">
        <v>1577</v>
      </c>
      <c r="C71" s="133" t="s">
        <v>1578</v>
      </c>
      <c r="D71" s="133" t="str">
        <f t="shared" si="2"/>
        <v>MICHELLE MARSH</v>
      </c>
      <c r="E71" s="133">
        <v>471</v>
      </c>
      <c r="F71" s="134">
        <v>2.0381944444444442</v>
      </c>
      <c r="G71" s="134">
        <v>2.0618055555555554</v>
      </c>
      <c r="H71" s="133" t="s">
        <v>1506</v>
      </c>
      <c r="I71" s="135" t="s">
        <v>1480</v>
      </c>
      <c r="J71" s="139" t="e">
        <f>VLOOKUP($D71,'PWR GP 2016-17 Groups'!$A$2:$B$206,2,0)</f>
        <v>#N/A</v>
      </c>
      <c r="K71" s="139"/>
    </row>
    <row r="72" spans="1:11" hidden="1">
      <c r="A72" s="132">
        <v>547</v>
      </c>
      <c r="B72" s="133" t="s">
        <v>1595</v>
      </c>
      <c r="C72" s="133" t="s">
        <v>1596</v>
      </c>
      <c r="D72" s="133" t="str">
        <f t="shared" si="2"/>
        <v>LYNN ROWDEN</v>
      </c>
      <c r="E72" s="133">
        <v>770</v>
      </c>
      <c r="F72" s="134">
        <v>2.3125</v>
      </c>
      <c r="G72" s="134">
        <v>2.3395833333333331</v>
      </c>
      <c r="H72" s="133" t="s">
        <v>1519</v>
      </c>
      <c r="I72" s="135" t="s">
        <v>1480</v>
      </c>
      <c r="J72" s="139" t="e">
        <f>VLOOKUP($D72,'PWR GP 2016-17 Groups'!$A$2:$B$206,2,0)</f>
        <v>#N/A</v>
      </c>
      <c r="K72" s="139"/>
    </row>
    <row r="73" spans="1:11" hidden="1">
      <c r="A73" s="132">
        <v>581</v>
      </c>
      <c r="B73" s="133" t="s">
        <v>1599</v>
      </c>
      <c r="C73" s="133" t="s">
        <v>1600</v>
      </c>
      <c r="D73" s="133" t="str">
        <f t="shared" si="2"/>
        <v>WENDY LE COMBER</v>
      </c>
      <c r="E73" s="133">
        <v>442</v>
      </c>
      <c r="F73" s="134">
        <v>2.3743055555555554</v>
      </c>
      <c r="G73" s="134">
        <v>2.4041666666666668</v>
      </c>
      <c r="H73" s="133" t="s">
        <v>1506</v>
      </c>
      <c r="I73" s="135" t="s">
        <v>1480</v>
      </c>
      <c r="J73" s="139" t="e">
        <f>VLOOKUP($D73,'PWR GP 2016-17 Groups'!$A$2:$B$206,2,0)</f>
        <v>#N/A</v>
      </c>
      <c r="K73" s="139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</row>
    <row r="75" spans="1:11">
      <c r="A75" s="133"/>
      <c r="B75" s="133"/>
      <c r="C75" s="133"/>
      <c r="D75" s="133"/>
      <c r="E75" s="133"/>
      <c r="F75" s="134"/>
      <c r="G75" s="134"/>
      <c r="H75" s="133"/>
      <c r="I75" s="133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</row>
  </sheetData>
  <autoFilter ref="A1:K73">
    <filterColumn colId="9">
      <filters>
        <filter val="G"/>
      </filters>
    </filterColumn>
    <sortState ref="A2:K73">
      <sortCondition ref="J2:J73"/>
      <sortCondition ref="F2:F73"/>
    </sortState>
  </autoFilter>
  <sortState ref="A2:I71">
    <sortCondition ref="F2:F7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20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121" sqref="Q121"/>
    </sheetView>
  </sheetViews>
  <sheetFormatPr defaultRowHeight="15"/>
  <cols>
    <col min="1" max="1" width="10.42578125" bestFit="1" customWidth="1"/>
    <col min="2" max="2" width="24.42578125" bestFit="1" customWidth="1"/>
    <col min="3" max="6" width="9.7109375" style="59" customWidth="1"/>
    <col min="7" max="7" width="9.7109375" style="60" customWidth="1"/>
    <col min="8" max="14" width="9.7109375" style="59" customWidth="1"/>
    <col min="15" max="15" width="8.140625" style="14" hidden="1" customWidth="1"/>
    <col min="16" max="16" width="9.140625" hidden="1" customWidth="1"/>
    <col min="17" max="17" width="9.140625" style="59"/>
    <col min="18" max="18" width="8.28515625" style="40" bestFit="1" customWidth="1"/>
    <col min="19" max="19" width="13" style="40" bestFit="1" customWidth="1"/>
  </cols>
  <sheetData>
    <row r="1" spans="1:23" ht="15.75" thickBot="1">
      <c r="A1" s="88"/>
      <c r="B1" s="88"/>
      <c r="C1" s="89" t="s">
        <v>486</v>
      </c>
      <c r="D1" s="89" t="s">
        <v>487</v>
      </c>
      <c r="E1" s="89" t="s">
        <v>488</v>
      </c>
      <c r="F1" s="89" t="s">
        <v>489</v>
      </c>
      <c r="G1" s="90" t="s">
        <v>490</v>
      </c>
      <c r="H1" s="89" t="s">
        <v>491</v>
      </c>
      <c r="I1" s="89" t="s">
        <v>492</v>
      </c>
      <c r="J1" s="89" t="s">
        <v>493</v>
      </c>
      <c r="K1" s="89" t="s">
        <v>494</v>
      </c>
      <c r="L1" s="89" t="s">
        <v>495</v>
      </c>
      <c r="M1" s="89" t="s">
        <v>496</v>
      </c>
      <c r="N1" s="89" t="s">
        <v>497</v>
      </c>
      <c r="O1" s="91"/>
      <c r="R1" s="92"/>
      <c r="S1" s="92"/>
    </row>
    <row r="2" spans="1:23" s="61" customFormat="1" ht="106.5" customHeight="1" thickBot="1">
      <c r="A2" s="93" t="s">
        <v>498</v>
      </c>
      <c r="B2" s="94" t="s">
        <v>358</v>
      </c>
      <c r="C2" s="95" t="s">
        <v>499</v>
      </c>
      <c r="D2" s="95" t="s">
        <v>500</v>
      </c>
      <c r="E2" s="95" t="s">
        <v>501</v>
      </c>
      <c r="F2" s="95" t="s">
        <v>523</v>
      </c>
      <c r="G2" s="96" t="s">
        <v>504</v>
      </c>
      <c r="H2" s="95" t="s">
        <v>503</v>
      </c>
      <c r="I2" s="95" t="s">
        <v>505</v>
      </c>
      <c r="J2" s="95" t="s">
        <v>506</v>
      </c>
      <c r="K2" s="95" t="s">
        <v>502</v>
      </c>
      <c r="L2" s="95" t="s">
        <v>507</v>
      </c>
      <c r="M2" s="95" t="s">
        <v>612</v>
      </c>
      <c r="N2" s="95" t="s">
        <v>508</v>
      </c>
      <c r="O2" s="97" t="s">
        <v>521</v>
      </c>
      <c r="P2" s="97" t="s">
        <v>1475</v>
      </c>
      <c r="Q2" s="97" t="s">
        <v>1476</v>
      </c>
      <c r="R2" s="98" t="s">
        <v>403</v>
      </c>
      <c r="S2" s="99" t="s">
        <v>522</v>
      </c>
    </row>
    <row r="3" spans="1:23" ht="15.75" hidden="1" thickBot="1">
      <c r="A3" s="100" t="s">
        <v>104</v>
      </c>
      <c r="B3" s="101" t="s">
        <v>145</v>
      </c>
      <c r="C3" s="102">
        <f>_xlfn.IFNA(VLOOKUP($B3,'Mob match'!$C$2:$E$180,3,0),"")</f>
        <v>10</v>
      </c>
      <c r="D3" s="102" t="str">
        <f>_xlfn.IFNA(VLOOKUP($B3,'August parkrun'!$A$2:$H$203,8,0),"")</f>
        <v/>
      </c>
      <c r="E3" s="102" t="str">
        <f>_xlfn.IFNA(VLOOKUP($B3,'Weald 10K'!$E$3:$L$74,8,0),"")</f>
        <v/>
      </c>
      <c r="F3" s="102">
        <f>_xlfn.IFNA(VLOOKUP($B3,KFLKnole!$C$2:$H$93,6,0),"")</f>
        <v>7</v>
      </c>
      <c r="G3" s="103"/>
      <c r="H3" s="102" t="str">
        <f>_xlfn.IFNA(VLOOKUP($B3,TurkeyRun!$B$2:$J$900,9,0),"")</f>
        <v/>
      </c>
      <c r="I3" s="102">
        <f>_xlfn.IFNA(VLOOKUP(B3,'Canterbury 10'!C:J,8,0),"")</f>
        <v>13</v>
      </c>
      <c r="J3" s="102" t="str">
        <f>_xlfn.IFNA(VLOOKUP(B3,'Greenwich 10K'!C:K,9,0),"")</f>
        <v/>
      </c>
      <c r="K3" s="102" t="str">
        <f>_xlfn.IFNA(VLOOKUP(B3,'Dartford HM'!D:J,7,0),"")</f>
        <v/>
      </c>
      <c r="L3" s="102" t="str">
        <f>_xlfn.IFNA(VLOOKUP(B3,'TED PEPPER 10K'!E:J,6,0),"")</f>
        <v/>
      </c>
      <c r="M3" s="102">
        <f>_xlfn.IFNA(VLOOKUP(B3,'Darent Valley 10K'!E:J,6,0),"")</f>
        <v>14</v>
      </c>
      <c r="N3" s="102" t="str">
        <f>_xlfn.IFNA(VLOOKUP(B3,'Harvel 5'!D:K,8,0),"")</f>
        <v/>
      </c>
      <c r="O3" s="104">
        <f>SUM(C3:N3)</f>
        <v>44</v>
      </c>
      <c r="P3" s="130" t="e">
        <f>SUM(LARGE(C3:N3,{1,2,3,4,5,6,7,8}))</f>
        <v>#NUM!</v>
      </c>
      <c r="Q3" s="102">
        <f t="shared" ref="Q3:Q66" si="0">IF(S3&gt;8,P3,O3)</f>
        <v>44</v>
      </c>
      <c r="R3" s="105">
        <f t="shared" ref="R3:R21" si="1">RANK(Q3,Q$3:Q$21)</f>
        <v>13</v>
      </c>
      <c r="S3" s="106">
        <f>COUNT(C3:N3)</f>
        <v>4</v>
      </c>
      <c r="T3" t="str">
        <f>A3 &amp; R3</f>
        <v>A13</v>
      </c>
      <c r="U3" t="str">
        <f>B3</f>
        <v>Alan Niblock</v>
      </c>
      <c r="V3">
        <f>Q3</f>
        <v>44</v>
      </c>
      <c r="W3">
        <f>S3</f>
        <v>4</v>
      </c>
    </row>
    <row r="4" spans="1:23" ht="15.75" hidden="1" thickBot="1">
      <c r="A4" s="107" t="s">
        <v>104</v>
      </c>
      <c r="B4" s="62" t="s">
        <v>147</v>
      </c>
      <c r="C4" s="63">
        <f>_xlfn.IFNA(VLOOKUP($B4,'Mob match'!$C$2:$E$180,3,0),"")</f>
        <v>13</v>
      </c>
      <c r="D4" s="63" t="str">
        <f>_xlfn.IFNA(VLOOKUP($B4,'August parkrun'!$A$2:$H$203,8,0),"")</f>
        <v/>
      </c>
      <c r="E4" s="63" t="str">
        <f>_xlfn.IFNA(VLOOKUP($B4,'Weald 10K'!$E$3:$L$74,8,0),"")</f>
        <v/>
      </c>
      <c r="F4" s="63">
        <f>_xlfn.IFNA(VLOOKUP($B4,KFLKnole!$C$2:$H$93,6,0),"")</f>
        <v>9</v>
      </c>
      <c r="G4" s="64"/>
      <c r="H4" s="63" t="str">
        <f>_xlfn.IFNA(VLOOKUP($B4,TurkeyRun!$B$2:$J$900,9,0),"")</f>
        <v/>
      </c>
      <c r="I4" s="63" t="str">
        <f>_xlfn.IFNA(VLOOKUP(B4,'Canterbury 10'!C:J,8,0),"")</f>
        <v/>
      </c>
      <c r="J4" s="63" t="str">
        <f>_xlfn.IFNA(VLOOKUP(B4,'Greenwich 10K'!C:K,9,0),"")</f>
        <v/>
      </c>
      <c r="K4" s="63" t="str">
        <f>_xlfn.IFNA(VLOOKUP(B4,'Dartford HM'!D:J,7,0),"")</f>
        <v/>
      </c>
      <c r="L4" s="63" t="str">
        <f>_xlfn.IFNA(VLOOKUP(B4,'TED PEPPER 10K'!E:J,6,0),"")</f>
        <v/>
      </c>
      <c r="M4" s="63" t="str">
        <f>_xlfn.IFNA(VLOOKUP(B4,'Darent Valley 10K'!E:J,6,0),"")</f>
        <v/>
      </c>
      <c r="N4" s="63" t="str">
        <f>_xlfn.IFNA(VLOOKUP(B4,'Harvel 5'!D:K,8,0),"")</f>
        <v/>
      </c>
      <c r="O4" s="65">
        <f t="shared" ref="O4:O67" si="2">SUM(C4:N4)</f>
        <v>22</v>
      </c>
      <c r="P4" s="73" t="e">
        <f>SUM(LARGE(C4:N4,{1,2,3,4,5,6,7,8}))</f>
        <v>#NUM!</v>
      </c>
      <c r="Q4" s="63">
        <f t="shared" si="0"/>
        <v>22</v>
      </c>
      <c r="R4" s="67">
        <f t="shared" si="1"/>
        <v>18</v>
      </c>
      <c r="S4" s="108">
        <f t="shared" ref="S4:S67" si="3">COUNT(C4:N4)</f>
        <v>2</v>
      </c>
      <c r="T4" t="str">
        <f t="shared" ref="T4:T67" si="4">A4 &amp; R4</f>
        <v>A18</v>
      </c>
      <c r="U4" t="str">
        <f t="shared" ref="U4:U67" si="5">B4</f>
        <v>Andrew Duffin</v>
      </c>
      <c r="V4">
        <f t="shared" ref="V4:V67" si="6">Q4</f>
        <v>22</v>
      </c>
      <c r="W4">
        <f t="shared" ref="W4:W67" si="7">S4</f>
        <v>2</v>
      </c>
    </row>
    <row r="5" spans="1:23" ht="15.75" hidden="1" thickBot="1">
      <c r="A5" s="107" t="s">
        <v>104</v>
      </c>
      <c r="B5" s="62" t="s">
        <v>136</v>
      </c>
      <c r="C5" s="63">
        <f>_xlfn.IFNA(VLOOKUP($B5,'Mob match'!$C$2:$E$180,3,0),"")</f>
        <v>15</v>
      </c>
      <c r="D5" s="63">
        <f>_xlfn.IFNA(VLOOKUP($B5,'August parkrun'!$A$2:$H$203,8,0),"")</f>
        <v>9</v>
      </c>
      <c r="E5" s="63">
        <f>_xlfn.IFNA(VLOOKUP($B5,'Weald 10K'!$E$3:$L$74,8,0),"")</f>
        <v>15</v>
      </c>
      <c r="F5" s="63">
        <f>_xlfn.IFNA(VLOOKUP($B5,KFLKnole!$C$2:$H$93,6,0),"")</f>
        <v>13</v>
      </c>
      <c r="G5" s="64"/>
      <c r="H5" s="63">
        <f>_xlfn.IFNA(VLOOKUP($B5,TurkeyRun!$B$2:$J$900,9,0),"")</f>
        <v>20</v>
      </c>
      <c r="I5" s="63">
        <f>_xlfn.IFNA(VLOOKUP(B5,'Canterbury 10'!C:J,8,0),"")</f>
        <v>14</v>
      </c>
      <c r="J5" s="63" t="str">
        <f>_xlfn.IFNA(VLOOKUP(B5,'Greenwich 10K'!C:K,9,0),"")</f>
        <v/>
      </c>
      <c r="K5" s="63" t="str">
        <f>_xlfn.IFNA(VLOOKUP(B5,'Dartford HM'!D:J,7,0),"")</f>
        <v/>
      </c>
      <c r="L5" s="63" t="str">
        <f>_xlfn.IFNA(VLOOKUP(B5,'TED PEPPER 10K'!E:J,6,0),"")</f>
        <v/>
      </c>
      <c r="M5" s="63" t="str">
        <f>_xlfn.IFNA(VLOOKUP(B5,'Darent Valley 10K'!E:J,6,0),"")</f>
        <v/>
      </c>
      <c r="N5" s="63" t="str">
        <f>_xlfn.IFNA(VLOOKUP(B5,'Harvel 5'!D:K,8,0),"")</f>
        <v/>
      </c>
      <c r="O5" s="65">
        <f t="shared" si="2"/>
        <v>86</v>
      </c>
      <c r="P5" s="73" t="e">
        <f>SUM(LARGE(C5:N5,{1,2,3,4,5,6,7,8}))</f>
        <v>#NUM!</v>
      </c>
      <c r="Q5" s="63">
        <f t="shared" si="0"/>
        <v>86</v>
      </c>
      <c r="R5" s="67">
        <f t="shared" si="1"/>
        <v>3</v>
      </c>
      <c r="S5" s="108">
        <f t="shared" si="3"/>
        <v>6</v>
      </c>
      <c r="T5" t="str">
        <f t="shared" si="4"/>
        <v>A3</v>
      </c>
      <c r="U5" t="str">
        <f t="shared" si="5"/>
        <v>David Groom</v>
      </c>
      <c r="V5">
        <f t="shared" si="6"/>
        <v>86</v>
      </c>
      <c r="W5">
        <f t="shared" si="7"/>
        <v>6</v>
      </c>
    </row>
    <row r="6" spans="1:23" ht="15.75" hidden="1" thickBot="1">
      <c r="A6" s="107" t="s">
        <v>104</v>
      </c>
      <c r="B6" s="62" t="s">
        <v>103</v>
      </c>
      <c r="C6" s="63" t="str">
        <f>_xlfn.IFNA(VLOOKUP($B6,'Mob match'!$C$2:$E$180,3,0),"")</f>
        <v/>
      </c>
      <c r="D6" s="63">
        <f>_xlfn.IFNA(VLOOKUP($B6,'August parkrun'!$A$2:$H$203,8,0),"")</f>
        <v>16</v>
      </c>
      <c r="E6" s="63">
        <f>_xlfn.IFNA(VLOOKUP($B6,'Weald 10K'!$E$3:$L$74,8,0),"")</f>
        <v>20</v>
      </c>
      <c r="F6" s="63" t="str">
        <f>_xlfn.IFNA(VLOOKUP($B6,KFLKnole!$C$2:$H$93,6,0),"")</f>
        <v/>
      </c>
      <c r="G6" s="64"/>
      <c r="H6" s="63" t="str">
        <f>_xlfn.IFNA(VLOOKUP($B6,TurkeyRun!$B$2:$J$900,9,0),"")</f>
        <v/>
      </c>
      <c r="I6" s="63" t="str">
        <f>_xlfn.IFNA(VLOOKUP(B6,'Canterbury 10'!C:J,8,0),"")</f>
        <v/>
      </c>
      <c r="J6" s="63" t="str">
        <f>_xlfn.IFNA(VLOOKUP(B6,'Greenwich 10K'!C:K,9,0),"")</f>
        <v/>
      </c>
      <c r="K6" s="63" t="str">
        <f>_xlfn.IFNA(VLOOKUP(B6,'Dartford HM'!D:J,7,0),"")</f>
        <v/>
      </c>
      <c r="L6" s="63" t="str">
        <f>_xlfn.IFNA(VLOOKUP(B6,'TED PEPPER 10K'!E:J,6,0),"")</f>
        <v/>
      </c>
      <c r="M6" s="63" t="str">
        <f>_xlfn.IFNA(VLOOKUP(B6,'Darent Valley 10K'!E:J,6,0),"")</f>
        <v/>
      </c>
      <c r="N6" s="63" t="str">
        <f>_xlfn.IFNA(VLOOKUP(B6,'Harvel 5'!D:K,8,0),"")</f>
        <v/>
      </c>
      <c r="O6" s="65">
        <f t="shared" si="2"/>
        <v>36</v>
      </c>
      <c r="P6" s="73" t="e">
        <f>SUM(LARGE(C6:N6,{1,2,3,4,5,6,7,8}))</f>
        <v>#NUM!</v>
      </c>
      <c r="Q6" s="63">
        <f t="shared" si="0"/>
        <v>36</v>
      </c>
      <c r="R6" s="67">
        <f t="shared" si="1"/>
        <v>15</v>
      </c>
      <c r="S6" s="108">
        <f t="shared" si="3"/>
        <v>2</v>
      </c>
      <c r="T6" t="str">
        <f t="shared" si="4"/>
        <v>A15</v>
      </c>
      <c r="U6" t="str">
        <f t="shared" si="5"/>
        <v>David YOUNG</v>
      </c>
      <c r="V6">
        <f t="shared" si="6"/>
        <v>36</v>
      </c>
      <c r="W6">
        <f t="shared" si="7"/>
        <v>2</v>
      </c>
    </row>
    <row r="7" spans="1:23" ht="15.75" hidden="1" thickBot="1">
      <c r="A7" s="107" t="s">
        <v>104</v>
      </c>
      <c r="B7" s="62" t="s">
        <v>7</v>
      </c>
      <c r="C7" s="63">
        <f>_xlfn.IFNA(VLOOKUP($B7,'Mob match'!$C$2:$E$180,3,0),"")</f>
        <v>12</v>
      </c>
      <c r="D7" s="63">
        <f>_xlfn.IFNA(VLOOKUP($B7,'August parkrun'!$A$2:$H$203,8,0),"")</f>
        <v>5</v>
      </c>
      <c r="E7" s="63">
        <f>_xlfn.IFNA(VLOOKUP($B7,'Weald 10K'!$E$3:$L$74,8,0),"")</f>
        <v>14</v>
      </c>
      <c r="F7" s="63" t="str">
        <f>_xlfn.IFNA(VLOOKUP($B7,KFLKnole!$C$2:$H$93,6,0),"")</f>
        <v/>
      </c>
      <c r="G7" s="64"/>
      <c r="H7" s="63">
        <f>_xlfn.IFNA(VLOOKUP($B7,TurkeyRun!$B$2:$J$900,9,0),"")</f>
        <v>15</v>
      </c>
      <c r="I7" s="63">
        <f>_xlfn.IFNA(VLOOKUP(B7,'Canterbury 10'!C:J,8,0),"")</f>
        <v>10</v>
      </c>
      <c r="J7" s="63" t="str">
        <f>_xlfn.IFNA(VLOOKUP(B7,'Greenwich 10K'!C:K,9,0),"")</f>
        <v/>
      </c>
      <c r="K7" s="63" t="str">
        <f>_xlfn.IFNA(VLOOKUP(B7,'Dartford HM'!D:J,7,0),"")</f>
        <v/>
      </c>
      <c r="L7" s="63" t="str">
        <f>_xlfn.IFNA(VLOOKUP(B7,'TED PEPPER 10K'!E:J,6,0),"")</f>
        <v/>
      </c>
      <c r="M7" s="63">
        <f>_xlfn.IFNA(VLOOKUP(B7,'Darent Valley 10K'!E:J,6,0),"")</f>
        <v>12</v>
      </c>
      <c r="N7" s="63">
        <f>_xlfn.IFNA(VLOOKUP(B7,'Harvel 5'!D:K,8,0),"")</f>
        <v>14</v>
      </c>
      <c r="O7" s="65">
        <f t="shared" si="2"/>
        <v>82</v>
      </c>
      <c r="P7" s="73" t="e">
        <f>SUM(LARGE(C7:N7,{1,2,3,4,5,6,7,8}))</f>
        <v>#NUM!</v>
      </c>
      <c r="Q7" s="63">
        <f t="shared" si="0"/>
        <v>82</v>
      </c>
      <c r="R7" s="67">
        <f t="shared" si="1"/>
        <v>5</v>
      </c>
      <c r="S7" s="108">
        <f t="shared" si="3"/>
        <v>7</v>
      </c>
      <c r="T7" t="str">
        <f t="shared" si="4"/>
        <v>A5</v>
      </c>
      <c r="U7" t="str">
        <f t="shared" si="5"/>
        <v>Emma Crawford</v>
      </c>
      <c r="V7">
        <f t="shared" si="6"/>
        <v>82</v>
      </c>
      <c r="W7">
        <f t="shared" si="7"/>
        <v>7</v>
      </c>
    </row>
    <row r="8" spans="1:23" ht="15.75" hidden="1" thickBot="1">
      <c r="A8" s="107" t="s">
        <v>104</v>
      </c>
      <c r="B8" s="62" t="s">
        <v>9</v>
      </c>
      <c r="C8" s="63">
        <f>_xlfn.IFNA(VLOOKUP($B8,'Mob match'!$C$2:$E$180,3,0),"")</f>
        <v>11</v>
      </c>
      <c r="D8" s="63">
        <f>_xlfn.IFNA(VLOOKUP($B8,'August parkrun'!$A$2:$H$203,8,0),"")</f>
        <v>4</v>
      </c>
      <c r="E8" s="63" t="str">
        <f>_xlfn.IFNA(VLOOKUP($B8,'Weald 10K'!$E$3:$L$74,8,0),"")</f>
        <v/>
      </c>
      <c r="F8" s="63">
        <f>_xlfn.IFNA(VLOOKUP($B8,KFLKnole!$C$2:$H$93,6,0),"")</f>
        <v>8</v>
      </c>
      <c r="G8" s="64"/>
      <c r="H8" s="63">
        <f>_xlfn.IFNA(VLOOKUP($B8,TurkeyRun!$B$2:$J$900,9,0),"")</f>
        <v>15</v>
      </c>
      <c r="I8" s="63" t="str">
        <f>_xlfn.IFNA(VLOOKUP(B8,'Canterbury 10'!C:J,8,0),"")</f>
        <v/>
      </c>
      <c r="J8" s="63" t="str">
        <f>_xlfn.IFNA(VLOOKUP(B8,'Greenwich 10K'!C:K,9,0),"")</f>
        <v/>
      </c>
      <c r="K8" s="63">
        <f>_xlfn.IFNA(VLOOKUP(B8,'Dartford HM'!D:J,7,0),"")</f>
        <v>16</v>
      </c>
      <c r="L8" s="63" t="str">
        <f>_xlfn.IFNA(VLOOKUP(B8,'TED PEPPER 10K'!E:J,6,0),"")</f>
        <v/>
      </c>
      <c r="M8" s="63">
        <f>_xlfn.IFNA(VLOOKUP(B8,'Darent Valley 10K'!E:J,6,0),"")</f>
        <v>13</v>
      </c>
      <c r="N8" s="63" t="str">
        <f>_xlfn.IFNA(VLOOKUP(B8,'Harvel 5'!D:K,8,0),"")</f>
        <v/>
      </c>
      <c r="O8" s="65">
        <f t="shared" si="2"/>
        <v>67</v>
      </c>
      <c r="P8" s="73" t="e">
        <f>SUM(LARGE(C8:N8,{1,2,3,4,5,6,7,8}))</f>
        <v>#NUM!</v>
      </c>
      <c r="Q8" s="63">
        <f t="shared" si="0"/>
        <v>67</v>
      </c>
      <c r="R8" s="67">
        <f t="shared" si="1"/>
        <v>7</v>
      </c>
      <c r="S8" s="108">
        <f t="shared" si="3"/>
        <v>6</v>
      </c>
      <c r="T8" t="str">
        <f t="shared" si="4"/>
        <v>A7</v>
      </c>
      <c r="U8" t="str">
        <f t="shared" si="5"/>
        <v>Hannah Roberts</v>
      </c>
      <c r="V8">
        <f t="shared" si="6"/>
        <v>67</v>
      </c>
      <c r="W8">
        <f t="shared" si="7"/>
        <v>6</v>
      </c>
    </row>
    <row r="9" spans="1:23" ht="15.75" hidden="1" thickBot="1">
      <c r="A9" s="107" t="s">
        <v>104</v>
      </c>
      <c r="B9" s="62" t="s">
        <v>156</v>
      </c>
      <c r="C9" s="63">
        <f>_xlfn.IFNA(VLOOKUP($B9,'Mob match'!$C$2:$E$180,3,0),"")</f>
        <v>15</v>
      </c>
      <c r="D9" s="63">
        <f>_xlfn.IFNA(VLOOKUP($B9,'August parkrun'!$A$2:$H$203,8,0),"")</f>
        <v>12</v>
      </c>
      <c r="E9" s="63" t="str">
        <f>_xlfn.IFNA(VLOOKUP($B9,'Weald 10K'!$E$3:$L$74,8,0),"")</f>
        <v/>
      </c>
      <c r="F9" s="63">
        <f>_xlfn.IFNA(VLOOKUP($B9,KFLKnole!$C$2:$H$93,6,0),"")</f>
        <v>11</v>
      </c>
      <c r="G9" s="64"/>
      <c r="H9" s="63" t="str">
        <f>_xlfn.IFNA(VLOOKUP($B9,TurkeyRun!$B$2:$J$900,9,0),"")</f>
        <v/>
      </c>
      <c r="I9" s="63" t="str">
        <f>_xlfn.IFNA(VLOOKUP(B9,'Canterbury 10'!C:J,8,0),"")</f>
        <v/>
      </c>
      <c r="J9" s="63" t="str">
        <f>_xlfn.IFNA(VLOOKUP(B9,'Greenwich 10K'!C:K,9,0),"")</f>
        <v/>
      </c>
      <c r="K9" s="63" t="str">
        <f>_xlfn.IFNA(VLOOKUP(B9,'Dartford HM'!D:J,7,0),"")</f>
        <v/>
      </c>
      <c r="L9" s="63">
        <f>_xlfn.IFNA(VLOOKUP(B9,'TED PEPPER 10K'!E:J,6,0),"")</f>
        <v>15</v>
      </c>
      <c r="M9" s="63" t="str">
        <f>_xlfn.IFNA(VLOOKUP(B9,'Darent Valley 10K'!E:J,6,0),"")</f>
        <v/>
      </c>
      <c r="N9" s="63">
        <f>_xlfn.IFNA(VLOOKUP(B9,'Harvel 5'!D:K,8,0),"")</f>
        <v>18</v>
      </c>
      <c r="O9" s="65">
        <f t="shared" si="2"/>
        <v>71</v>
      </c>
      <c r="P9" s="73" t="e">
        <f>SUM(LARGE(C9:N9,{1,2,3,4,5,6,7,8}))</f>
        <v>#NUM!</v>
      </c>
      <c r="Q9" s="63">
        <f t="shared" si="0"/>
        <v>71</v>
      </c>
      <c r="R9" s="67">
        <f t="shared" si="1"/>
        <v>6</v>
      </c>
      <c r="S9" s="108">
        <f t="shared" si="3"/>
        <v>5</v>
      </c>
      <c r="T9" t="str">
        <f t="shared" si="4"/>
        <v>A6</v>
      </c>
      <c r="U9" t="str">
        <f t="shared" si="5"/>
        <v>Jason Mercer</v>
      </c>
      <c r="V9">
        <f t="shared" si="6"/>
        <v>71</v>
      </c>
      <c r="W9">
        <f t="shared" si="7"/>
        <v>5</v>
      </c>
    </row>
    <row r="10" spans="1:23" ht="15.75" hidden="1" thickBot="1">
      <c r="A10" s="107" t="s">
        <v>104</v>
      </c>
      <c r="B10" s="62" t="s">
        <v>131</v>
      </c>
      <c r="C10" s="63">
        <f>_xlfn.IFNA(VLOOKUP($B10,'Mob match'!$C$2:$E$180,3,0),"")</f>
        <v>15</v>
      </c>
      <c r="D10" s="63">
        <f>_xlfn.IFNA(VLOOKUP($B10,'August parkrun'!$A$2:$H$203,8,0),"")</f>
        <v>3</v>
      </c>
      <c r="E10" s="63" t="str">
        <f>_xlfn.IFNA(VLOOKUP($B10,'Weald 10K'!$E$3:$L$74,8,0),"")</f>
        <v/>
      </c>
      <c r="F10" s="63">
        <f>_xlfn.IFNA(VLOOKUP($B10,KFLKnole!$C$2:$H$93,6,0),"")</f>
        <v>6</v>
      </c>
      <c r="G10" s="64"/>
      <c r="H10" s="63">
        <f>_xlfn.IFNA(VLOOKUP($B10,TurkeyRun!$B$2:$J$900,9,0),"")</f>
        <v>13</v>
      </c>
      <c r="I10" s="63" t="str">
        <f>_xlfn.IFNA(VLOOKUP(B10,'Canterbury 10'!C:J,8,0),"")</f>
        <v/>
      </c>
      <c r="J10" s="63" t="str">
        <f>_xlfn.IFNA(VLOOKUP(B10,'Greenwich 10K'!C:K,9,0),"")</f>
        <v/>
      </c>
      <c r="K10" s="63" t="str">
        <f>_xlfn.IFNA(VLOOKUP(B10,'Dartford HM'!D:J,7,0),"")</f>
        <v/>
      </c>
      <c r="L10" s="63" t="str">
        <f>_xlfn.IFNA(VLOOKUP(B10,'TED PEPPER 10K'!E:J,6,0),"")</f>
        <v/>
      </c>
      <c r="M10" s="63">
        <f>_xlfn.IFNA(VLOOKUP(B10,'Darent Valley 10K'!E:J,6,0),"")</f>
        <v>11</v>
      </c>
      <c r="N10" s="63" t="str">
        <f>_xlfn.IFNA(VLOOKUP(B10,'Harvel 5'!D:K,8,0),"")</f>
        <v/>
      </c>
      <c r="O10" s="65">
        <f t="shared" si="2"/>
        <v>48</v>
      </c>
      <c r="P10" s="73" t="e">
        <f>SUM(LARGE(C10:N10,{1,2,3,4,5,6,7,8}))</f>
        <v>#NUM!</v>
      </c>
      <c r="Q10" s="63">
        <f t="shared" si="0"/>
        <v>48</v>
      </c>
      <c r="R10" s="67">
        <f t="shared" si="1"/>
        <v>12</v>
      </c>
      <c r="S10" s="108">
        <f t="shared" si="3"/>
        <v>5</v>
      </c>
      <c r="T10" t="str">
        <f t="shared" si="4"/>
        <v>A12</v>
      </c>
      <c r="U10" t="str">
        <f t="shared" si="5"/>
        <v>John Gurney</v>
      </c>
      <c r="V10">
        <f t="shared" si="6"/>
        <v>48</v>
      </c>
      <c r="W10">
        <f t="shared" si="7"/>
        <v>5</v>
      </c>
    </row>
    <row r="11" spans="1:23" ht="15.75" hidden="1" thickBot="1">
      <c r="A11" s="107" t="s">
        <v>104</v>
      </c>
      <c r="B11" s="62" t="s">
        <v>6</v>
      </c>
      <c r="C11" s="63">
        <f>_xlfn.IFNA(VLOOKUP($B11,'Mob match'!$C$2:$E$180,3,0),"")</f>
        <v>14</v>
      </c>
      <c r="D11" s="63">
        <f>_xlfn.IFNA(VLOOKUP($B11,'August parkrun'!$A$2:$H$203,8,0),"")</f>
        <v>11</v>
      </c>
      <c r="E11" s="63">
        <f>_xlfn.IFNA(VLOOKUP($B11,'Weald 10K'!$E$3:$L$74,8,0),"")</f>
        <v>13</v>
      </c>
      <c r="F11" s="63">
        <f>_xlfn.IFNA(VLOOKUP($B11,KFLKnole!$C$2:$H$93,6,0),"")</f>
        <v>14</v>
      </c>
      <c r="G11" s="64"/>
      <c r="H11" s="63">
        <f>_xlfn.IFNA(VLOOKUP($B11,TurkeyRun!$B$2:$J$900,9,0),"")</f>
        <v>16</v>
      </c>
      <c r="I11" s="63" t="str">
        <f>_xlfn.IFNA(VLOOKUP(B11,'Canterbury 10'!C:J,8,0),"")</f>
        <v/>
      </c>
      <c r="J11" s="63" t="str">
        <f>_xlfn.IFNA(VLOOKUP(B11,'Greenwich 10K'!C:K,9,0),"")</f>
        <v/>
      </c>
      <c r="K11" s="63" t="str">
        <f>_xlfn.IFNA(VLOOKUP(B11,'Dartford HM'!D:J,7,0),"")</f>
        <v/>
      </c>
      <c r="L11" s="63" t="str">
        <f>_xlfn.IFNA(VLOOKUP(B11,'TED PEPPER 10K'!E:J,6,0),"")</f>
        <v/>
      </c>
      <c r="M11" s="63" t="str">
        <f>_xlfn.IFNA(VLOOKUP(B11,'Darent Valley 10K'!E:J,6,0),"")</f>
        <v/>
      </c>
      <c r="N11" s="63">
        <f>_xlfn.IFNA(VLOOKUP(B11,'Harvel 5'!D:K,8,0),"")</f>
        <v>16</v>
      </c>
      <c r="O11" s="65">
        <f t="shared" si="2"/>
        <v>84</v>
      </c>
      <c r="P11" s="73" t="e">
        <f>SUM(LARGE(C11:N11,{1,2,3,4,5,6,7,8}))</f>
        <v>#NUM!</v>
      </c>
      <c r="Q11" s="63">
        <f t="shared" si="0"/>
        <v>84</v>
      </c>
      <c r="R11" s="67">
        <f t="shared" si="1"/>
        <v>4</v>
      </c>
      <c r="S11" s="108">
        <f t="shared" si="3"/>
        <v>6</v>
      </c>
      <c r="T11" t="str">
        <f t="shared" si="4"/>
        <v>A4</v>
      </c>
      <c r="U11" t="str">
        <f t="shared" si="5"/>
        <v>Johnny Gill</v>
      </c>
      <c r="V11">
        <f t="shared" si="6"/>
        <v>84</v>
      </c>
      <c r="W11">
        <f t="shared" si="7"/>
        <v>6</v>
      </c>
    </row>
    <row r="12" spans="1:23" ht="15.75" hidden="1" thickBot="1">
      <c r="A12" s="107" t="s">
        <v>104</v>
      </c>
      <c r="B12" s="62" t="s">
        <v>1</v>
      </c>
      <c r="C12" s="63">
        <f>_xlfn.IFNA(VLOOKUP($B12,'Mob match'!$C$2:$E$180,3,0),"")</f>
        <v>18</v>
      </c>
      <c r="D12" s="63">
        <f>_xlfn.IFNA(VLOOKUP($B12,'August parkrun'!$A$2:$H$203,8,0),"")</f>
        <v>15</v>
      </c>
      <c r="E12" s="63" t="str">
        <f>_xlfn.IFNA(VLOOKUP($B12,'Weald 10K'!$E$3:$L$74,8,0),"")</f>
        <v/>
      </c>
      <c r="F12" s="63" t="str">
        <f>_xlfn.IFNA(VLOOKUP($B12,KFLKnole!$C$2:$H$93,6,0),"")</f>
        <v/>
      </c>
      <c r="G12" s="64"/>
      <c r="H12" s="63" t="str">
        <f>_xlfn.IFNA(VLOOKUP($B12,TurkeyRun!$B$2:$J$900,9,0),"")</f>
        <v/>
      </c>
      <c r="I12" s="63" t="str">
        <f>_xlfn.IFNA(VLOOKUP(B12,'Canterbury 10'!C:J,8,0),"")</f>
        <v/>
      </c>
      <c r="J12" s="63" t="str">
        <f>_xlfn.IFNA(VLOOKUP(B12,'Greenwich 10K'!C:K,9,0),"")</f>
        <v/>
      </c>
      <c r="K12" s="63" t="str">
        <f>_xlfn.IFNA(VLOOKUP(B12,'Dartford HM'!D:J,7,0),"")</f>
        <v/>
      </c>
      <c r="L12" s="63" t="str">
        <f>_xlfn.IFNA(VLOOKUP(B12,'TED PEPPER 10K'!E:J,6,0),"")</f>
        <v/>
      </c>
      <c r="M12" s="63" t="str">
        <f>_xlfn.IFNA(VLOOKUP(B12,'Darent Valley 10K'!E:J,6,0),"")</f>
        <v/>
      </c>
      <c r="N12" s="63" t="str">
        <f>_xlfn.IFNA(VLOOKUP(B12,'Harvel 5'!D:K,8,0),"")</f>
        <v/>
      </c>
      <c r="O12" s="65">
        <f t="shared" si="2"/>
        <v>33</v>
      </c>
      <c r="P12" s="73" t="e">
        <f>SUM(LARGE(C12:N12,{1,2,3,4,5,6,7,8}))</f>
        <v>#NUM!</v>
      </c>
      <c r="Q12" s="63">
        <f t="shared" si="0"/>
        <v>33</v>
      </c>
      <c r="R12" s="67">
        <f t="shared" si="1"/>
        <v>17</v>
      </c>
      <c r="S12" s="108">
        <f t="shared" si="3"/>
        <v>2</v>
      </c>
      <c r="T12" t="str">
        <f t="shared" si="4"/>
        <v>A17</v>
      </c>
      <c r="U12" t="str">
        <f t="shared" si="5"/>
        <v>Jonathan Dixon</v>
      </c>
      <c r="V12">
        <f t="shared" si="6"/>
        <v>33</v>
      </c>
      <c r="W12">
        <f t="shared" si="7"/>
        <v>2</v>
      </c>
    </row>
    <row r="13" spans="1:23" ht="15.75" hidden="1" thickBot="1">
      <c r="A13" s="107" t="s">
        <v>104</v>
      </c>
      <c r="B13" s="62" t="s">
        <v>158</v>
      </c>
      <c r="C13" s="63" t="str">
        <f>_xlfn.IFNA(VLOOKUP($B13,'Mob match'!$C$2:$E$180,3,0),"")</f>
        <v/>
      </c>
      <c r="D13" s="63">
        <f>_xlfn.IFNA(VLOOKUP($B13,'August parkrun'!$A$2:$H$203,8,0),"")</f>
        <v>20</v>
      </c>
      <c r="E13" s="63" t="str">
        <f>_xlfn.IFNA(VLOOKUP($B13,'Weald 10K'!$E$3:$L$74,8,0),"")</f>
        <v/>
      </c>
      <c r="F13" s="63" t="str">
        <f>_xlfn.IFNA(VLOOKUP($B13,KFLKnole!$C$2:$H$93,6,0),"")</f>
        <v/>
      </c>
      <c r="G13" s="64"/>
      <c r="H13" s="63" t="str">
        <f>_xlfn.IFNA(VLOOKUP($B13,TurkeyRun!$B$2:$J$900,9,0),"")</f>
        <v/>
      </c>
      <c r="I13" s="63">
        <f>_xlfn.IFNA(VLOOKUP(B13,'Canterbury 10'!C:J,8,0),"")</f>
        <v>18</v>
      </c>
      <c r="J13" s="63" t="str">
        <f>_xlfn.IFNA(VLOOKUP(B13,'Greenwich 10K'!C:K,9,0),"")</f>
        <v/>
      </c>
      <c r="K13" s="63" t="str">
        <f>_xlfn.IFNA(VLOOKUP(B13,'Dartford HM'!D:J,7,0),"")</f>
        <v/>
      </c>
      <c r="L13" s="63" t="str">
        <f>_xlfn.IFNA(VLOOKUP(B13,'TED PEPPER 10K'!E:J,6,0),"")</f>
        <v/>
      </c>
      <c r="M13" s="63">
        <f>_xlfn.IFNA(VLOOKUP(B13,'Darent Valley 10K'!E:J,6,0),"")</f>
        <v>20</v>
      </c>
      <c r="N13" s="63" t="str">
        <f>_xlfn.IFNA(VLOOKUP(B13,'Harvel 5'!D:K,8,0),"")</f>
        <v/>
      </c>
      <c r="O13" s="65">
        <f t="shared" si="2"/>
        <v>58</v>
      </c>
      <c r="P13" s="73" t="e">
        <f>SUM(LARGE(C13:N13,{1,2,3,4,5,6,7,8}))</f>
        <v>#NUM!</v>
      </c>
      <c r="Q13" s="63">
        <f t="shared" si="0"/>
        <v>58</v>
      </c>
      <c r="R13" s="67">
        <f t="shared" si="1"/>
        <v>9</v>
      </c>
      <c r="S13" s="108">
        <f t="shared" si="3"/>
        <v>3</v>
      </c>
      <c r="T13" t="str">
        <f t="shared" si="4"/>
        <v>A9</v>
      </c>
      <c r="U13" t="str">
        <f t="shared" si="5"/>
        <v>Roger VILARDELL</v>
      </c>
      <c r="V13">
        <f t="shared" si="6"/>
        <v>58</v>
      </c>
      <c r="W13">
        <f t="shared" si="7"/>
        <v>3</v>
      </c>
    </row>
    <row r="14" spans="1:23" ht="15.75" hidden="1" thickBot="1">
      <c r="A14" s="107" t="s">
        <v>104</v>
      </c>
      <c r="B14" s="62" t="s">
        <v>193</v>
      </c>
      <c r="C14" s="63" t="str">
        <f>_xlfn.IFNA(VLOOKUP($B14,'Mob match'!$C$2:$E$180,3,0),"")</f>
        <v/>
      </c>
      <c r="D14" s="63">
        <f>_xlfn.IFNA(VLOOKUP($B14,'August parkrun'!$A$2:$H$203,8,0),"")</f>
        <v>6</v>
      </c>
      <c r="E14" s="63" t="str">
        <f>_xlfn.IFNA(VLOOKUP($B14,'Weald 10K'!$E$3:$L$74,8,0),"")</f>
        <v/>
      </c>
      <c r="F14" s="63">
        <f>_xlfn.IFNA(VLOOKUP($B14,KFLKnole!$C$2:$H$93,6,0),"")</f>
        <v>16</v>
      </c>
      <c r="G14" s="64"/>
      <c r="H14" s="63" t="str">
        <f>_xlfn.IFNA(VLOOKUP($B14,TurkeyRun!$B$2:$J$900,9,0),"")</f>
        <v/>
      </c>
      <c r="I14" s="63">
        <f>_xlfn.IFNA(VLOOKUP(B14,'Canterbury 10'!C:J,8,0),"")</f>
        <v>12</v>
      </c>
      <c r="J14" s="63" t="str">
        <f>_xlfn.IFNA(VLOOKUP(B14,'Greenwich 10K'!C:K,9,0),"")</f>
        <v/>
      </c>
      <c r="K14" s="63" t="str">
        <f>_xlfn.IFNA(VLOOKUP(B14,'Dartford HM'!D:J,7,0),"")</f>
        <v/>
      </c>
      <c r="L14" s="63" t="str">
        <f>_xlfn.IFNA(VLOOKUP(B14,'TED PEPPER 10K'!E:J,6,0),"")</f>
        <v/>
      </c>
      <c r="M14" s="63" t="str">
        <f>_xlfn.IFNA(VLOOKUP(B14,'Darent Valley 10K'!E:J,6,0),"")</f>
        <v/>
      </c>
      <c r="N14" s="63" t="str">
        <f>_xlfn.IFNA(VLOOKUP(B14,'Harvel 5'!D:K,8,0),"")</f>
        <v/>
      </c>
      <c r="O14" s="65">
        <f t="shared" si="2"/>
        <v>34</v>
      </c>
      <c r="P14" s="73" t="e">
        <f>SUM(LARGE(C14:N14,{1,2,3,4,5,6,7,8}))</f>
        <v>#NUM!</v>
      </c>
      <c r="Q14" s="63">
        <f t="shared" si="0"/>
        <v>34</v>
      </c>
      <c r="R14" s="67">
        <f t="shared" si="1"/>
        <v>16</v>
      </c>
      <c r="S14" s="108">
        <f t="shared" si="3"/>
        <v>3</v>
      </c>
      <c r="T14" t="str">
        <f t="shared" si="4"/>
        <v>A16</v>
      </c>
      <c r="U14" t="str">
        <f t="shared" si="5"/>
        <v>Rory LISTON</v>
      </c>
      <c r="V14">
        <f t="shared" si="6"/>
        <v>34</v>
      </c>
      <c r="W14">
        <f t="shared" si="7"/>
        <v>3</v>
      </c>
    </row>
    <row r="15" spans="1:23" ht="15.75" hidden="1" thickBot="1">
      <c r="A15" s="107" t="s">
        <v>104</v>
      </c>
      <c r="B15" s="62" t="s">
        <v>106</v>
      </c>
      <c r="C15" s="63" t="str">
        <f>_xlfn.IFNA(VLOOKUP($B15,'Mob match'!$C$2:$E$180,3,0),"")</f>
        <v/>
      </c>
      <c r="D15" s="63">
        <f>_xlfn.IFNA(VLOOKUP($B15,'August parkrun'!$A$2:$H$203,8,0),"")</f>
        <v>7</v>
      </c>
      <c r="E15" s="63" t="str">
        <f>_xlfn.IFNA(VLOOKUP($B15,'Weald 10K'!$E$3:$L$74,8,0),"")</f>
        <v/>
      </c>
      <c r="F15" s="63">
        <f>_xlfn.IFNA(VLOOKUP($B15,KFLKnole!$C$2:$H$93,6,0),"")</f>
        <v>15</v>
      </c>
      <c r="G15" s="64"/>
      <c r="H15" s="63" t="str">
        <f>_xlfn.IFNA(VLOOKUP($B15,TurkeyRun!$B$2:$J$900,9,0),"")</f>
        <v/>
      </c>
      <c r="I15" s="63" t="str">
        <f>_xlfn.IFNA(VLOOKUP(B15,'Canterbury 10'!C:J,8,0),"")</f>
        <v/>
      </c>
      <c r="J15" s="63" t="str">
        <f>_xlfn.IFNA(VLOOKUP(B15,'Greenwich 10K'!C:K,9,0),"")</f>
        <v/>
      </c>
      <c r="K15" s="63" t="str">
        <f>_xlfn.IFNA(VLOOKUP(B15,'Dartford HM'!D:J,7,0),"")</f>
        <v/>
      </c>
      <c r="L15" s="63">
        <f>_xlfn.IFNA(VLOOKUP(B15,'TED PEPPER 10K'!E:J,6,0),"")</f>
        <v>20</v>
      </c>
      <c r="M15" s="63" t="str">
        <f>_xlfn.IFNA(VLOOKUP(B15,'Darent Valley 10K'!E:J,6,0),"")</f>
        <v/>
      </c>
      <c r="N15" s="63" t="str">
        <f>_xlfn.IFNA(VLOOKUP(B15,'Harvel 5'!D:K,8,0),"")</f>
        <v/>
      </c>
      <c r="O15" s="65">
        <f t="shared" si="2"/>
        <v>42</v>
      </c>
      <c r="P15" s="73" t="e">
        <f>SUM(LARGE(C15:N15,{1,2,3,4,5,6,7,8}))</f>
        <v>#NUM!</v>
      </c>
      <c r="Q15" s="63">
        <f t="shared" si="0"/>
        <v>42</v>
      </c>
      <c r="R15" s="67">
        <f t="shared" si="1"/>
        <v>14</v>
      </c>
      <c r="S15" s="108">
        <f t="shared" si="3"/>
        <v>3</v>
      </c>
      <c r="T15" t="str">
        <f t="shared" si="4"/>
        <v>A14</v>
      </c>
      <c r="U15" t="str">
        <f t="shared" si="5"/>
        <v>Simon BRYANT</v>
      </c>
      <c r="V15">
        <f t="shared" si="6"/>
        <v>42</v>
      </c>
      <c r="W15">
        <f t="shared" si="7"/>
        <v>3</v>
      </c>
    </row>
    <row r="16" spans="1:23" ht="15.75" hidden="1" thickBot="1">
      <c r="A16" s="107" t="s">
        <v>104</v>
      </c>
      <c r="B16" s="62" t="s">
        <v>127</v>
      </c>
      <c r="C16" s="63">
        <f>_xlfn.IFNA(VLOOKUP($B16,'Mob match'!$C$2:$E$180,3,0),"")</f>
        <v>20</v>
      </c>
      <c r="D16" s="63">
        <f>_xlfn.IFNA(VLOOKUP($B16,'August parkrun'!$A$2:$H$203,8,0),"")</f>
        <v>18</v>
      </c>
      <c r="E16" s="63">
        <f>_xlfn.IFNA(VLOOKUP($B16,'Weald 10K'!$E$3:$L$74,8,0),"")</f>
        <v>18</v>
      </c>
      <c r="F16" s="63">
        <f>_xlfn.IFNA(VLOOKUP($B16,KFLKnole!$C$2:$H$93,6,0),"")</f>
        <v>20</v>
      </c>
      <c r="G16" s="64"/>
      <c r="H16" s="63" t="str">
        <f>_xlfn.IFNA(VLOOKUP($B16,TurkeyRun!$B$2:$J$900,9,0),"")</f>
        <v/>
      </c>
      <c r="I16" s="63">
        <f>_xlfn.IFNA(VLOOKUP(B16,'Canterbury 10'!C:J,8,0),"")</f>
        <v>16</v>
      </c>
      <c r="J16" s="63" t="str">
        <f>_xlfn.IFNA(VLOOKUP(B16,'Greenwich 10K'!C:K,9,0),"")</f>
        <v/>
      </c>
      <c r="K16" s="63">
        <f>_xlfn.IFNA(VLOOKUP(B16,'Dartford HM'!D:J,7,0),"")</f>
        <v>20</v>
      </c>
      <c r="L16" s="63">
        <f>_xlfn.IFNA(VLOOKUP(B16,'TED PEPPER 10K'!E:J,6,0),"")</f>
        <v>16</v>
      </c>
      <c r="M16" s="63">
        <f>_xlfn.IFNA(VLOOKUP(B16,'Darent Valley 10K'!E:J,6,0),"")</f>
        <v>16</v>
      </c>
      <c r="N16" s="63" t="str">
        <f>_xlfn.IFNA(VLOOKUP(B16,'Harvel 5'!D:K,8,0),"")</f>
        <v/>
      </c>
      <c r="O16" s="65">
        <f t="shared" si="2"/>
        <v>144</v>
      </c>
      <c r="P16" s="73">
        <f>SUM(LARGE(C16:N16,{1,2,3,4,5,6,7,8}))</f>
        <v>144</v>
      </c>
      <c r="Q16" s="63">
        <f t="shared" si="0"/>
        <v>144</v>
      </c>
      <c r="R16" s="67">
        <f t="shared" si="1"/>
        <v>1</v>
      </c>
      <c r="S16" s="108">
        <f t="shared" si="3"/>
        <v>8</v>
      </c>
      <c r="T16" t="str">
        <f t="shared" si="4"/>
        <v>A1</v>
      </c>
      <c r="U16" t="str">
        <f t="shared" si="5"/>
        <v>Simon Dahdi</v>
      </c>
      <c r="V16">
        <f t="shared" si="6"/>
        <v>144</v>
      </c>
      <c r="W16">
        <f t="shared" si="7"/>
        <v>8</v>
      </c>
    </row>
    <row r="17" spans="1:23" ht="15.75" hidden="1" thickBot="1">
      <c r="A17" s="107" t="s">
        <v>104</v>
      </c>
      <c r="B17" s="62" t="s">
        <v>196</v>
      </c>
      <c r="C17" s="63" t="str">
        <f>_xlfn.IFNA(VLOOKUP($B17,'Mob match'!$C$2:$E$180,3,0),"")</f>
        <v/>
      </c>
      <c r="D17" s="63">
        <f>_xlfn.IFNA(VLOOKUP($B17,'August parkrun'!$A$2:$H$203,8,0),"")</f>
        <v>14</v>
      </c>
      <c r="E17" s="63" t="str">
        <f>_xlfn.IFNA(VLOOKUP($B17,'Weald 10K'!$E$3:$L$74,8,0),"")</f>
        <v/>
      </c>
      <c r="F17" s="63" t="str">
        <f>_xlfn.IFNA(VLOOKUP($B17,KFLKnole!$C$2:$H$93,6,0),"")</f>
        <v/>
      </c>
      <c r="G17" s="64"/>
      <c r="H17" s="63" t="str">
        <f>_xlfn.IFNA(VLOOKUP($B17,TurkeyRun!$B$2:$J$900,9,0),"")</f>
        <v/>
      </c>
      <c r="I17" s="63">
        <f>_xlfn.IFNA(VLOOKUP(B17,'Canterbury 10'!C:J,8,0),"")</f>
        <v>20</v>
      </c>
      <c r="J17" s="63" t="str">
        <f>_xlfn.IFNA(VLOOKUP(B17,'Greenwich 10K'!C:K,9,0),"")</f>
        <v/>
      </c>
      <c r="K17" s="63" t="str">
        <f>_xlfn.IFNA(VLOOKUP(B17,'Dartford HM'!D:J,7,0),"")</f>
        <v/>
      </c>
      <c r="L17" s="63" t="str">
        <f>_xlfn.IFNA(VLOOKUP(B17,'TED PEPPER 10K'!E:J,6,0),"")</f>
        <v/>
      </c>
      <c r="M17" s="63">
        <f>_xlfn.IFNA(VLOOKUP(B17,'Darent Valley 10K'!E:J,6,0),"")</f>
        <v>18</v>
      </c>
      <c r="N17" s="63" t="str">
        <f>_xlfn.IFNA(VLOOKUP(B17,'Harvel 5'!D:K,8,0),"")</f>
        <v/>
      </c>
      <c r="O17" s="65">
        <f t="shared" si="2"/>
        <v>52</v>
      </c>
      <c r="P17" s="73" t="e">
        <f>SUM(LARGE(C17:N17,{1,2,3,4,5,6,7,8}))</f>
        <v>#NUM!</v>
      </c>
      <c r="Q17" s="63">
        <f t="shared" si="0"/>
        <v>52</v>
      </c>
      <c r="R17" s="67">
        <f t="shared" si="1"/>
        <v>10</v>
      </c>
      <c r="S17" s="108">
        <f t="shared" si="3"/>
        <v>3</v>
      </c>
      <c r="T17" t="str">
        <f t="shared" si="4"/>
        <v>A10</v>
      </c>
      <c r="U17" t="str">
        <f t="shared" si="5"/>
        <v>Simon FOX</v>
      </c>
      <c r="V17">
        <f t="shared" si="6"/>
        <v>52</v>
      </c>
      <c r="W17">
        <f t="shared" si="7"/>
        <v>3</v>
      </c>
    </row>
    <row r="18" spans="1:23" ht="15.75" hidden="1" thickBot="1">
      <c r="A18" s="107" t="s">
        <v>104</v>
      </c>
      <c r="B18" s="62" t="s">
        <v>27</v>
      </c>
      <c r="C18" s="63">
        <f>_xlfn.IFNA(VLOOKUP($B18,'Mob match'!$C$2:$E$180,3,0),"")</f>
        <v>8</v>
      </c>
      <c r="D18" s="63">
        <f>_xlfn.IFNA(VLOOKUP($B18,'August parkrun'!$A$2:$H$203,8,0),"")</f>
        <v>2</v>
      </c>
      <c r="E18" s="63" t="str">
        <f>_xlfn.IFNA(VLOOKUP($B18,'Weald 10K'!$E$3:$L$74,8,0),"")</f>
        <v/>
      </c>
      <c r="F18" s="63" t="str">
        <f>_xlfn.IFNA(VLOOKUP($B18,KFLKnole!$C$2:$H$93,6,0),"")</f>
        <v/>
      </c>
      <c r="G18" s="64"/>
      <c r="H18" s="63" t="str">
        <f>_xlfn.IFNA(VLOOKUP($B18,TurkeyRun!$B$2:$J$900,9,0),"")</f>
        <v/>
      </c>
      <c r="I18" s="63" t="str">
        <f>_xlfn.IFNA(VLOOKUP(B18,'Canterbury 10'!C:J,8,0),"")</f>
        <v/>
      </c>
      <c r="J18" s="63" t="str">
        <f>_xlfn.IFNA(VLOOKUP(B18,'Greenwich 10K'!C:K,9,0),"")</f>
        <v/>
      </c>
      <c r="K18" s="63" t="str">
        <f>_xlfn.IFNA(VLOOKUP(B18,'Dartford HM'!D:J,7,0),"")</f>
        <v/>
      </c>
      <c r="L18" s="63" t="str">
        <f>_xlfn.IFNA(VLOOKUP(B18,'TED PEPPER 10K'!E:J,6,0),"")</f>
        <v/>
      </c>
      <c r="M18" s="63" t="str">
        <f>_xlfn.IFNA(VLOOKUP(B18,'Darent Valley 10K'!E:J,6,0),"")</f>
        <v/>
      </c>
      <c r="N18" s="63" t="str">
        <f>_xlfn.IFNA(VLOOKUP(B18,'Harvel 5'!D:K,8,0),"")</f>
        <v/>
      </c>
      <c r="O18" s="65">
        <f t="shared" si="2"/>
        <v>10</v>
      </c>
      <c r="P18" s="73" t="e">
        <f>SUM(LARGE(C18:N18,{1,2,3,4,5,6,7,8}))</f>
        <v>#NUM!</v>
      </c>
      <c r="Q18" s="63">
        <f t="shared" si="0"/>
        <v>10</v>
      </c>
      <c r="R18" s="67">
        <f t="shared" si="1"/>
        <v>19</v>
      </c>
      <c r="S18" s="108">
        <f t="shared" si="3"/>
        <v>2</v>
      </c>
      <c r="T18" t="str">
        <f t="shared" si="4"/>
        <v>A19</v>
      </c>
      <c r="U18" t="str">
        <f t="shared" si="5"/>
        <v>Stephen Miller</v>
      </c>
      <c r="V18">
        <f t="shared" si="6"/>
        <v>10</v>
      </c>
      <c r="W18">
        <f t="shared" si="7"/>
        <v>2</v>
      </c>
    </row>
    <row r="19" spans="1:23" ht="15.75" hidden="1" thickBot="1">
      <c r="A19" s="107" t="s">
        <v>104</v>
      </c>
      <c r="B19" s="62" t="s">
        <v>109</v>
      </c>
      <c r="C19" s="63" t="str">
        <f>_xlfn.IFNA(VLOOKUP($B19,'Mob match'!$C$2:$E$180,3,0),"")</f>
        <v/>
      </c>
      <c r="D19" s="63">
        <f>_xlfn.IFNA(VLOOKUP($B19,'August parkrun'!$A$2:$H$203,8,0),"")</f>
        <v>10</v>
      </c>
      <c r="E19" s="63">
        <f>_xlfn.IFNA(VLOOKUP($B19,'Weald 10K'!$E$3:$L$74,8,0),"")</f>
        <v>16</v>
      </c>
      <c r="F19" s="63">
        <f>_xlfn.IFNA(VLOOKUP($B19,KFLKnole!$C$2:$H$93,6,0),"")</f>
        <v>18</v>
      </c>
      <c r="G19" s="64"/>
      <c r="H19" s="63">
        <f>_xlfn.IFNA(VLOOKUP($B19,TurkeyRun!$B$2:$J$900,9,0),"")</f>
        <v>18</v>
      </c>
      <c r="I19" s="63">
        <f>_xlfn.IFNA(VLOOKUP(B19,'Canterbury 10'!C:J,8,0),"")</f>
        <v>15</v>
      </c>
      <c r="J19" s="63" t="str">
        <f>_xlfn.IFNA(VLOOKUP(B19,'Greenwich 10K'!C:K,9,0),"")</f>
        <v/>
      </c>
      <c r="K19" s="63">
        <f>_xlfn.IFNA(VLOOKUP(B19,'Dartford HM'!D:J,7,0),"")</f>
        <v>18</v>
      </c>
      <c r="L19" s="63">
        <f>_xlfn.IFNA(VLOOKUP(B19,'TED PEPPER 10K'!E:J,6,0),"")</f>
        <v>18</v>
      </c>
      <c r="M19" s="63">
        <f>_xlfn.IFNA(VLOOKUP(B19,'Darent Valley 10K'!E:J,6,0),"")</f>
        <v>15</v>
      </c>
      <c r="N19" s="63">
        <f>_xlfn.IFNA(VLOOKUP(B19,'Harvel 5'!D:K,8,0),"")</f>
        <v>20</v>
      </c>
      <c r="O19" s="65">
        <f t="shared" si="2"/>
        <v>148</v>
      </c>
      <c r="P19" s="73">
        <f>SUM(LARGE(C19:N19,{1,2,3,4,5,6,7,8}))</f>
        <v>138</v>
      </c>
      <c r="Q19" s="63">
        <f t="shared" si="0"/>
        <v>138</v>
      </c>
      <c r="R19" s="67">
        <f t="shared" si="1"/>
        <v>2</v>
      </c>
      <c r="S19" s="108">
        <f t="shared" si="3"/>
        <v>9</v>
      </c>
      <c r="T19" t="str">
        <f t="shared" si="4"/>
        <v>A2</v>
      </c>
      <c r="U19" t="str">
        <f t="shared" si="5"/>
        <v>Stephen POND</v>
      </c>
      <c r="V19">
        <f t="shared" si="6"/>
        <v>138</v>
      </c>
      <c r="W19">
        <f t="shared" si="7"/>
        <v>9</v>
      </c>
    </row>
    <row r="20" spans="1:23" ht="15.75" hidden="1" thickBot="1">
      <c r="A20" s="107" t="s">
        <v>104</v>
      </c>
      <c r="B20" s="62" t="s">
        <v>19</v>
      </c>
      <c r="C20" s="63">
        <f>_xlfn.IFNA(VLOOKUP($B20,'Mob match'!$C$2:$E$180,3,0),"")</f>
        <v>9</v>
      </c>
      <c r="D20" s="63">
        <f>_xlfn.IFNA(VLOOKUP($B20,'August parkrun'!$A$2:$H$203,8,0),"")</f>
        <v>8</v>
      </c>
      <c r="E20" s="63">
        <f>_xlfn.IFNA(VLOOKUP($B20,'Weald 10K'!$E$3:$L$74,8,0),"")</f>
        <v>12</v>
      </c>
      <c r="F20" s="63">
        <f>_xlfn.IFNA(VLOOKUP($B20,KFLKnole!$C$2:$H$93,6,0),"")</f>
        <v>10</v>
      </c>
      <c r="G20" s="64"/>
      <c r="H20" s="63" t="str">
        <f>_xlfn.IFNA(VLOOKUP($B20,TurkeyRun!$B$2:$J$900,9,0),"")</f>
        <v/>
      </c>
      <c r="I20" s="63">
        <f>_xlfn.IFNA(VLOOKUP(B20,'Canterbury 10'!C:J,8,0),"")</f>
        <v>9</v>
      </c>
      <c r="J20" s="63" t="str">
        <f>_xlfn.IFNA(VLOOKUP(B20,'Greenwich 10K'!C:K,9,0),"")</f>
        <v/>
      </c>
      <c r="K20" s="63" t="str">
        <f>_xlfn.IFNA(VLOOKUP(B20,'Dartford HM'!D:J,7,0),"")</f>
        <v/>
      </c>
      <c r="L20" s="63" t="str">
        <f>_xlfn.IFNA(VLOOKUP(B20,'TED PEPPER 10K'!E:J,6,0),"")</f>
        <v/>
      </c>
      <c r="M20" s="63" t="str">
        <f>_xlfn.IFNA(VLOOKUP(B20,'Darent Valley 10K'!E:J,6,0),"")</f>
        <v/>
      </c>
      <c r="N20" s="63">
        <f>_xlfn.IFNA(VLOOKUP(B20,'Harvel 5'!D:K,8,0),"")</f>
        <v>15</v>
      </c>
      <c r="O20" s="65">
        <f t="shared" si="2"/>
        <v>63</v>
      </c>
      <c r="P20" s="73" t="e">
        <f>SUM(LARGE(C20:N20,{1,2,3,4,5,6,7,8}))</f>
        <v>#NUM!</v>
      </c>
      <c r="Q20" s="63">
        <f t="shared" si="0"/>
        <v>63</v>
      </c>
      <c r="R20" s="67">
        <f t="shared" si="1"/>
        <v>8</v>
      </c>
      <c r="S20" s="108">
        <f t="shared" si="3"/>
        <v>6</v>
      </c>
      <c r="T20" t="str">
        <f t="shared" si="4"/>
        <v>A8</v>
      </c>
      <c r="U20" t="str">
        <f t="shared" si="5"/>
        <v>Stuart Scott</v>
      </c>
      <c r="V20">
        <f t="shared" si="6"/>
        <v>63</v>
      </c>
      <c r="W20">
        <f t="shared" si="7"/>
        <v>6</v>
      </c>
    </row>
    <row r="21" spans="1:23" ht="15.75" hidden="1" thickBot="1">
      <c r="A21" s="109" t="s">
        <v>104</v>
      </c>
      <c r="B21" s="110" t="s">
        <v>4</v>
      </c>
      <c r="C21" s="111">
        <f>_xlfn.IFNA(VLOOKUP($B21,'Mob match'!$C$2:$E$180,3,0),"")</f>
        <v>16</v>
      </c>
      <c r="D21" s="111">
        <f>_xlfn.IFNA(VLOOKUP($B21,'August parkrun'!$A$2:$H$203,8,0),"")</f>
        <v>13</v>
      </c>
      <c r="E21" s="111" t="str">
        <f>_xlfn.IFNA(VLOOKUP($B21,'Weald 10K'!$E$3:$L$74,8,0),"")</f>
        <v/>
      </c>
      <c r="F21" s="111">
        <f>_xlfn.IFNA(VLOOKUP($B21,KFLKnole!$C$2:$H$93,6,0),"")</f>
        <v>12</v>
      </c>
      <c r="G21" s="112"/>
      <c r="H21" s="111" t="str">
        <f>_xlfn.IFNA(VLOOKUP($B21,TurkeyRun!$B$2:$J$900,9,0),"")</f>
        <v/>
      </c>
      <c r="I21" s="111">
        <f>_xlfn.IFNA(VLOOKUP(B21,'Canterbury 10'!C:J,8,0),"")</f>
        <v>11</v>
      </c>
      <c r="J21" s="111" t="str">
        <f>_xlfn.IFNA(VLOOKUP(B21,'Greenwich 10K'!C:K,9,0),"")</f>
        <v/>
      </c>
      <c r="K21" s="111" t="str">
        <f>_xlfn.IFNA(VLOOKUP(B21,'Dartford HM'!D:J,7,0),"")</f>
        <v/>
      </c>
      <c r="L21" s="111" t="str">
        <f>_xlfn.IFNA(VLOOKUP(B21,'TED PEPPER 10K'!E:J,6,0),"")</f>
        <v/>
      </c>
      <c r="M21" s="111" t="str">
        <f>_xlfn.IFNA(VLOOKUP(B21,'Darent Valley 10K'!E:J,6,0),"")</f>
        <v/>
      </c>
      <c r="N21" s="111" t="str">
        <f>_xlfn.IFNA(VLOOKUP(B21,'Harvel 5'!D:K,8,0),"")</f>
        <v/>
      </c>
      <c r="O21" s="113">
        <f t="shared" si="2"/>
        <v>52</v>
      </c>
      <c r="P21" s="131" t="e">
        <f>SUM(LARGE(C21:N21,{1,2,3,4,5,6,7,8}))</f>
        <v>#NUM!</v>
      </c>
      <c r="Q21" s="111">
        <f t="shared" si="0"/>
        <v>52</v>
      </c>
      <c r="R21" s="114">
        <f t="shared" si="1"/>
        <v>10</v>
      </c>
      <c r="S21" s="115">
        <f t="shared" si="3"/>
        <v>4</v>
      </c>
      <c r="T21" t="str">
        <f t="shared" si="4"/>
        <v>A10</v>
      </c>
      <c r="U21" t="str">
        <f t="shared" si="5"/>
        <v>Tim Springett</v>
      </c>
      <c r="V21">
        <f t="shared" si="6"/>
        <v>52</v>
      </c>
      <c r="W21">
        <f t="shared" si="7"/>
        <v>4</v>
      </c>
    </row>
    <row r="22" spans="1:23" ht="15.75" hidden="1" thickBot="1">
      <c r="A22" s="116" t="s">
        <v>105</v>
      </c>
      <c r="B22" s="117" t="s">
        <v>518</v>
      </c>
      <c r="C22" s="102" t="str">
        <f>_xlfn.IFNA(VLOOKUP($B22,'Mob match'!$C$2:$E$180,3,0),"")</f>
        <v/>
      </c>
      <c r="D22" s="102">
        <f>_xlfn.IFNA(VLOOKUP($B22,'August parkrun'!$A$2:$H$203,8,0),"")</f>
        <v>11</v>
      </c>
      <c r="E22" s="102">
        <f>_xlfn.IFNA(VLOOKUP($B22,'Weald 10K'!$E$3:$L$74,8,0),"")</f>
        <v>16</v>
      </c>
      <c r="F22" s="102">
        <f>_xlfn.IFNA(VLOOKUP($B22,KFLKnole!$C$2:$H$93,6,0),"")</f>
        <v>12</v>
      </c>
      <c r="G22" s="103"/>
      <c r="H22" s="102">
        <f>_xlfn.IFNA(VLOOKUP($B22,TurkeyRun!$B$2:$J$900,9,0),"")</f>
        <v>15</v>
      </c>
      <c r="I22" s="102" t="str">
        <f>_xlfn.IFNA(VLOOKUP(B22,'Canterbury 10'!C:J,8,0),"")</f>
        <v/>
      </c>
      <c r="J22" s="102">
        <f>_xlfn.IFNA(VLOOKUP(B22,'Greenwich 10K'!C:K,9,0),"")</f>
        <v>20</v>
      </c>
      <c r="K22" s="102">
        <f>_xlfn.IFNA(VLOOKUP(B22,'Dartford HM'!D:J,7,0),"")</f>
        <v>20</v>
      </c>
      <c r="L22" s="102">
        <f>_xlfn.IFNA(VLOOKUP(B22,'TED PEPPER 10K'!E:J,6,0),"")</f>
        <v>20</v>
      </c>
      <c r="M22" s="102">
        <f>_xlfn.IFNA(VLOOKUP(B22,'Darent Valley 10K'!E:J,6,0),"")</f>
        <v>18</v>
      </c>
      <c r="N22" s="102">
        <f>_xlfn.IFNA(VLOOKUP(B22,'Harvel 5'!D:K,8,0),"")</f>
        <v>18</v>
      </c>
      <c r="O22" s="104">
        <f t="shared" si="2"/>
        <v>150</v>
      </c>
      <c r="P22" s="130">
        <f>SUM(LARGE(C22:N22,{1,2,3,4,5,6,7,8}))</f>
        <v>139</v>
      </c>
      <c r="Q22" s="102">
        <f t="shared" si="0"/>
        <v>139</v>
      </c>
      <c r="R22" s="105">
        <f t="shared" ref="R22:R41" si="8">RANK(Q22,Q$22:Q$41)</f>
        <v>2</v>
      </c>
      <c r="S22" s="106">
        <f t="shared" si="3"/>
        <v>9</v>
      </c>
      <c r="T22" t="str">
        <f t="shared" si="4"/>
        <v>B2</v>
      </c>
      <c r="U22" t="str">
        <f t="shared" si="5"/>
        <v>Andrew SQUIRRELL</v>
      </c>
      <c r="V22">
        <f t="shared" si="6"/>
        <v>139</v>
      </c>
      <c r="W22">
        <f t="shared" si="7"/>
        <v>9</v>
      </c>
    </row>
    <row r="23" spans="1:23" ht="15.75" hidden="1" thickBot="1">
      <c r="A23" s="118" t="s">
        <v>105</v>
      </c>
      <c r="B23" s="68" t="s">
        <v>16</v>
      </c>
      <c r="C23" s="63">
        <f>_xlfn.IFNA(VLOOKUP($B23,'Mob match'!$C$2:$E$180,3,0),"")</f>
        <v>8</v>
      </c>
      <c r="D23" s="63" t="str">
        <f>_xlfn.IFNA(VLOOKUP($B23,'August parkrun'!$A$2:$H$203,8,0),"")</f>
        <v/>
      </c>
      <c r="E23" s="63" t="str">
        <f>_xlfn.IFNA(VLOOKUP($B23,'Weald 10K'!$E$3:$L$74,8,0),"")</f>
        <v/>
      </c>
      <c r="F23" s="63" t="str">
        <f>_xlfn.IFNA(VLOOKUP($B23,KFLKnole!$C$2:$H$93,6,0),"")</f>
        <v/>
      </c>
      <c r="G23" s="64"/>
      <c r="H23" s="63">
        <f>_xlfn.IFNA(VLOOKUP($B23,TurkeyRun!$B$2:$J$900,9,0),"")</f>
        <v>12</v>
      </c>
      <c r="I23" s="63">
        <f>_xlfn.IFNA(VLOOKUP(B23,'Canterbury 10'!C:J,8,0),"")</f>
        <v>10</v>
      </c>
      <c r="J23" s="63" t="str">
        <f>_xlfn.IFNA(VLOOKUP(B23,'Greenwich 10K'!C:K,9,0),"")</f>
        <v/>
      </c>
      <c r="K23" s="63" t="str">
        <f>_xlfn.IFNA(VLOOKUP(B23,'Dartford HM'!D:J,7,0),"")</f>
        <v/>
      </c>
      <c r="L23" s="63" t="str">
        <f>_xlfn.IFNA(VLOOKUP(B23,'TED PEPPER 10K'!E:J,6,0),"")</f>
        <v/>
      </c>
      <c r="M23" s="63">
        <f>_xlfn.IFNA(VLOOKUP(B23,'Darent Valley 10K'!E:J,6,0),"")</f>
        <v>13</v>
      </c>
      <c r="N23" s="63" t="str">
        <f>_xlfn.IFNA(VLOOKUP(B23,'Harvel 5'!D:K,8,0),"")</f>
        <v/>
      </c>
      <c r="O23" s="65">
        <f t="shared" si="2"/>
        <v>43</v>
      </c>
      <c r="P23" s="73" t="e">
        <f>SUM(LARGE(C23:N23,{1,2,3,4,5,6,7,8}))</f>
        <v>#NUM!</v>
      </c>
      <c r="Q23" s="63">
        <f t="shared" si="0"/>
        <v>43</v>
      </c>
      <c r="R23" s="67">
        <f t="shared" si="8"/>
        <v>14</v>
      </c>
      <c r="S23" s="108">
        <f t="shared" si="3"/>
        <v>4</v>
      </c>
      <c r="T23" t="str">
        <f t="shared" si="4"/>
        <v>B14</v>
      </c>
      <c r="U23" t="str">
        <f t="shared" si="5"/>
        <v>Bill Middleton</v>
      </c>
      <c r="V23">
        <f t="shared" si="6"/>
        <v>43</v>
      </c>
      <c r="W23">
        <f t="shared" si="7"/>
        <v>4</v>
      </c>
    </row>
    <row r="24" spans="1:23" ht="15.75" hidden="1" thickBot="1">
      <c r="A24" s="118" t="s">
        <v>105</v>
      </c>
      <c r="B24" s="68" t="s">
        <v>23</v>
      </c>
      <c r="C24" s="63">
        <f>_xlfn.IFNA(VLOOKUP($B24,'Mob match'!$C$2:$E$180,3,0),"")</f>
        <v>5</v>
      </c>
      <c r="D24" s="63" t="str">
        <f>_xlfn.IFNA(VLOOKUP($B24,'August parkrun'!$A$2:$H$203,8,0),"")</f>
        <v/>
      </c>
      <c r="E24" s="63" t="str">
        <f>_xlfn.IFNA(VLOOKUP($B24,'Weald 10K'!$E$3:$L$74,8,0),"")</f>
        <v/>
      </c>
      <c r="F24" s="63" t="str">
        <f>_xlfn.IFNA(VLOOKUP($B24,KFLKnole!$C$2:$H$93,6,0),"")</f>
        <v/>
      </c>
      <c r="G24" s="64"/>
      <c r="H24" s="63">
        <f>_xlfn.IFNA(VLOOKUP($B24,TurkeyRun!$B$2:$J$900,9,0),"")</f>
        <v>13</v>
      </c>
      <c r="I24" s="63" t="str">
        <f>_xlfn.IFNA(VLOOKUP(B24,'Canterbury 10'!C:J,8,0),"")</f>
        <v/>
      </c>
      <c r="J24" s="63" t="str">
        <f>_xlfn.IFNA(VLOOKUP(B24,'Greenwich 10K'!C:K,9,0),"")</f>
        <v/>
      </c>
      <c r="K24" s="63" t="str">
        <f>_xlfn.IFNA(VLOOKUP(B24,'Dartford HM'!D:J,7,0),"")</f>
        <v/>
      </c>
      <c r="L24" s="63" t="str">
        <f>_xlfn.IFNA(VLOOKUP(B24,'TED PEPPER 10K'!E:J,6,0),"")</f>
        <v/>
      </c>
      <c r="M24" s="63">
        <f>_xlfn.IFNA(VLOOKUP(B24,'Darent Valley 10K'!E:J,6,0),"")</f>
        <v>10</v>
      </c>
      <c r="N24" s="63">
        <f>_xlfn.IFNA(VLOOKUP(B24,'Harvel 5'!D:K,8,0),"")</f>
        <v>11</v>
      </c>
      <c r="O24" s="65">
        <f t="shared" si="2"/>
        <v>39</v>
      </c>
      <c r="P24" s="73" t="e">
        <f>SUM(LARGE(C24:N24,{1,2,3,4,5,6,7,8}))</f>
        <v>#NUM!</v>
      </c>
      <c r="Q24" s="63">
        <f t="shared" si="0"/>
        <v>39</v>
      </c>
      <c r="R24" s="67">
        <f t="shared" si="8"/>
        <v>15</v>
      </c>
      <c r="S24" s="108">
        <f t="shared" si="3"/>
        <v>4</v>
      </c>
      <c r="T24" t="str">
        <f t="shared" si="4"/>
        <v>B15</v>
      </c>
      <c r="U24" t="str">
        <f t="shared" si="5"/>
        <v>Darren Stevens</v>
      </c>
      <c r="V24">
        <f t="shared" si="6"/>
        <v>39</v>
      </c>
      <c r="W24">
        <f t="shared" si="7"/>
        <v>4</v>
      </c>
    </row>
    <row r="25" spans="1:23" ht="15.75" hidden="1" thickBot="1">
      <c r="A25" s="118" t="s">
        <v>105</v>
      </c>
      <c r="B25" s="68" t="s">
        <v>210</v>
      </c>
      <c r="C25" s="63" t="str">
        <f>_xlfn.IFNA(VLOOKUP($B25,'Mob match'!$C$2:$E$180,3,0),"")</f>
        <v/>
      </c>
      <c r="D25" s="63">
        <f>_xlfn.IFNA(VLOOKUP($B25,'August parkrun'!$A$2:$H$203,8,0),"")</f>
        <v>6</v>
      </c>
      <c r="E25" s="63" t="str">
        <f>_xlfn.IFNA(VLOOKUP($B25,'Weald 10K'!$E$3:$L$74,8,0),"")</f>
        <v/>
      </c>
      <c r="F25" s="63">
        <f>_xlfn.IFNA(VLOOKUP($B25,KFLKnole!$C$2:$H$93,6,0),"")</f>
        <v>11</v>
      </c>
      <c r="G25" s="64"/>
      <c r="H25" s="63">
        <f>_xlfn.IFNA(VLOOKUP($B25,TurkeyRun!$B$2:$J$900,9,0),"")</f>
        <v>20</v>
      </c>
      <c r="I25" s="63">
        <f>_xlfn.IFNA(VLOOKUP(B25,'Canterbury 10'!C:J,8,0),"")</f>
        <v>7</v>
      </c>
      <c r="J25" s="63" t="str">
        <f>_xlfn.IFNA(VLOOKUP(B25,'Greenwich 10K'!C:K,9,0),"")</f>
        <v/>
      </c>
      <c r="K25" s="63" t="str">
        <f>_xlfn.IFNA(VLOOKUP(B25,'Dartford HM'!D:J,7,0),"")</f>
        <v/>
      </c>
      <c r="L25" s="63">
        <f>_xlfn.IFNA(VLOOKUP(B25,'TED PEPPER 10K'!E:J,6,0),"")</f>
        <v>13</v>
      </c>
      <c r="M25" s="63">
        <f>_xlfn.IFNA(VLOOKUP(B25,'Darent Valley 10K'!E:J,6,0),"")</f>
        <v>11</v>
      </c>
      <c r="N25" s="63">
        <f>_xlfn.IFNA(VLOOKUP(B25,'Harvel 5'!D:K,8,0),"")</f>
        <v>14</v>
      </c>
      <c r="O25" s="65">
        <f t="shared" si="2"/>
        <v>82</v>
      </c>
      <c r="P25" s="73" t="e">
        <f>SUM(LARGE(C25:N25,{1,2,3,4,5,6,7,8}))</f>
        <v>#NUM!</v>
      </c>
      <c r="Q25" s="63">
        <f t="shared" si="0"/>
        <v>82</v>
      </c>
      <c r="R25" s="67">
        <f t="shared" si="8"/>
        <v>6</v>
      </c>
      <c r="S25" s="108">
        <f t="shared" si="3"/>
        <v>7</v>
      </c>
      <c r="T25" t="str">
        <f t="shared" si="4"/>
        <v>B6</v>
      </c>
      <c r="U25" t="str">
        <f t="shared" si="5"/>
        <v>Gary Smith</v>
      </c>
      <c r="V25">
        <f t="shared" si="6"/>
        <v>82</v>
      </c>
      <c r="W25">
        <f t="shared" si="7"/>
        <v>7</v>
      </c>
    </row>
    <row r="26" spans="1:23" ht="15.75" hidden="1" thickBot="1">
      <c r="A26" s="118" t="s">
        <v>105</v>
      </c>
      <c r="B26" s="68" t="s">
        <v>10</v>
      </c>
      <c r="C26" s="63">
        <f>_xlfn.IFNA(VLOOKUP($B26,'Mob match'!$C$2:$E$180,3,0),"")</f>
        <v>13</v>
      </c>
      <c r="D26" s="63">
        <f>_xlfn.IFNA(VLOOKUP($B26,'August parkrun'!$A$2:$H$203,8,0),"")</f>
        <v>13</v>
      </c>
      <c r="E26" s="63">
        <f>_xlfn.IFNA(VLOOKUP($B26,'Weald 10K'!$E$3:$L$74,8,0),"")</f>
        <v>12</v>
      </c>
      <c r="F26" s="63" t="str">
        <f>_xlfn.IFNA(VLOOKUP($B26,KFLKnole!$C$2:$H$93,6,0),"")</f>
        <v/>
      </c>
      <c r="G26" s="64"/>
      <c r="H26" s="63" t="str">
        <f>_xlfn.IFNA(VLOOKUP($B26,TurkeyRun!$B$2:$J$900,9,0),"")</f>
        <v/>
      </c>
      <c r="I26" s="63">
        <f>_xlfn.IFNA(VLOOKUP(B26,'Canterbury 10'!C:J,8,0),"")</f>
        <v>18</v>
      </c>
      <c r="J26" s="63" t="str">
        <f>_xlfn.IFNA(VLOOKUP(B26,'Greenwich 10K'!C:K,9,0),"")</f>
        <v/>
      </c>
      <c r="K26" s="63" t="str">
        <f>_xlfn.IFNA(VLOOKUP(B26,'Dartford HM'!D:J,7,0),"")</f>
        <v/>
      </c>
      <c r="L26" s="63" t="str">
        <f>_xlfn.IFNA(VLOOKUP(B26,'TED PEPPER 10K'!E:J,6,0),"")</f>
        <v/>
      </c>
      <c r="M26" s="63" t="str">
        <f>_xlfn.IFNA(VLOOKUP(B26,'Darent Valley 10K'!E:J,6,0),"")</f>
        <v/>
      </c>
      <c r="N26" s="63" t="str">
        <f>_xlfn.IFNA(VLOOKUP(B26,'Harvel 5'!D:K,8,0),"")</f>
        <v/>
      </c>
      <c r="O26" s="65">
        <f t="shared" si="2"/>
        <v>56</v>
      </c>
      <c r="P26" s="73" t="e">
        <f>SUM(LARGE(C26:N26,{1,2,3,4,5,6,7,8}))</f>
        <v>#NUM!</v>
      </c>
      <c r="Q26" s="63">
        <f t="shared" si="0"/>
        <v>56</v>
      </c>
      <c r="R26" s="67">
        <f t="shared" si="8"/>
        <v>11</v>
      </c>
      <c r="S26" s="108">
        <f t="shared" si="3"/>
        <v>4</v>
      </c>
      <c r="T26" t="str">
        <f t="shared" si="4"/>
        <v>B11</v>
      </c>
      <c r="U26" t="str">
        <f t="shared" si="5"/>
        <v>Geraldine Schaer</v>
      </c>
      <c r="V26">
        <f t="shared" si="6"/>
        <v>56</v>
      </c>
      <c r="W26">
        <f t="shared" si="7"/>
        <v>4</v>
      </c>
    </row>
    <row r="27" spans="1:23" ht="15.75" hidden="1" thickBot="1">
      <c r="A27" s="118" t="s">
        <v>105</v>
      </c>
      <c r="B27" s="68" t="s">
        <v>18</v>
      </c>
      <c r="C27" s="63">
        <f>_xlfn.IFNA(VLOOKUP($B27,'Mob match'!$C$2:$E$180,3,0),"")</f>
        <v>7</v>
      </c>
      <c r="D27" s="63">
        <f>_xlfn.IFNA(VLOOKUP($B27,'August parkrun'!$A$2:$H$203,8,0),"")</f>
        <v>2</v>
      </c>
      <c r="E27" s="63" t="str">
        <f>_xlfn.IFNA(VLOOKUP($B27,'Weald 10K'!$E$3:$L$74,8,0),"")</f>
        <v/>
      </c>
      <c r="F27" s="63">
        <f>_xlfn.IFNA(VLOOKUP($B27,KFLKnole!$C$2:$H$93,6,0),"")</f>
        <v>10</v>
      </c>
      <c r="G27" s="64"/>
      <c r="H27" s="63">
        <f>_xlfn.IFNA(VLOOKUP($B27,TurkeyRun!$B$2:$J$900,9,0),"")</f>
        <v>14</v>
      </c>
      <c r="I27" s="63">
        <f>_xlfn.IFNA(VLOOKUP(B27,'Canterbury 10'!C:J,8,0),"")</f>
        <v>11</v>
      </c>
      <c r="J27" s="63" t="str">
        <f>_xlfn.IFNA(VLOOKUP(B27,'Greenwich 10K'!C:K,9,0),"")</f>
        <v/>
      </c>
      <c r="K27" s="63" t="str">
        <f>_xlfn.IFNA(VLOOKUP(B27,'Dartford HM'!D:J,7,0),"")</f>
        <v/>
      </c>
      <c r="L27" s="63" t="str">
        <f>_xlfn.IFNA(VLOOKUP(B27,'TED PEPPER 10K'!E:J,6,0),"")</f>
        <v/>
      </c>
      <c r="M27" s="63">
        <f>_xlfn.IFNA(VLOOKUP(B27,'Darent Valley 10K'!E:J,6,0),"")</f>
        <v>12</v>
      </c>
      <c r="N27" s="63">
        <f>_xlfn.IFNA(VLOOKUP(B27,'Harvel 5'!D:K,8,0),"")</f>
        <v>13</v>
      </c>
      <c r="O27" s="65">
        <f t="shared" si="2"/>
        <v>69</v>
      </c>
      <c r="P27" s="73" t="e">
        <f>SUM(LARGE(C27:N27,{1,2,3,4,5,6,7,8}))</f>
        <v>#NUM!</v>
      </c>
      <c r="Q27" s="63">
        <f t="shared" si="0"/>
        <v>69</v>
      </c>
      <c r="R27" s="67">
        <f t="shared" si="8"/>
        <v>8</v>
      </c>
      <c r="S27" s="108">
        <f t="shared" si="3"/>
        <v>7</v>
      </c>
      <c r="T27" t="str">
        <f t="shared" si="4"/>
        <v>B8</v>
      </c>
      <c r="U27" t="str">
        <f t="shared" si="5"/>
        <v>Jenny Leng</v>
      </c>
      <c r="V27">
        <f t="shared" si="6"/>
        <v>69</v>
      </c>
      <c r="W27">
        <f t="shared" si="7"/>
        <v>7</v>
      </c>
    </row>
    <row r="28" spans="1:23" ht="15.75" hidden="1" thickBot="1">
      <c r="A28" s="118" t="s">
        <v>105</v>
      </c>
      <c r="B28" s="68" t="s">
        <v>5</v>
      </c>
      <c r="C28" s="63">
        <f>_xlfn.IFNA(VLOOKUP($B28,'Mob match'!$C$2:$E$180,3,0),"")</f>
        <v>18</v>
      </c>
      <c r="D28" s="63">
        <f>_xlfn.IFNA(VLOOKUP($B28,'August parkrun'!$A$2:$H$203,8,0),"")</f>
        <v>8</v>
      </c>
      <c r="E28" s="63" t="str">
        <f>_xlfn.IFNA(VLOOKUP($B28,'Weald 10K'!$E$3:$L$74,8,0),"")</f>
        <v/>
      </c>
      <c r="F28" s="63">
        <f>_xlfn.IFNA(VLOOKUP($B28,KFLKnole!$C$2:$H$93,6,0),"")</f>
        <v>13</v>
      </c>
      <c r="G28" s="64"/>
      <c r="H28" s="63" t="str">
        <f>_xlfn.IFNA(VLOOKUP($B28,TurkeyRun!$B$2:$J$900,9,0),"")</f>
        <v/>
      </c>
      <c r="I28" s="63">
        <f>_xlfn.IFNA(VLOOKUP(B28,'Canterbury 10'!C:J,8,0),"")</f>
        <v>14</v>
      </c>
      <c r="J28" s="63" t="str">
        <f>_xlfn.IFNA(VLOOKUP(B28,'Greenwich 10K'!C:K,9,0),"")</f>
        <v/>
      </c>
      <c r="K28" s="63" t="str">
        <f>_xlfn.IFNA(VLOOKUP(B28,'Dartford HM'!D:J,7,0),"")</f>
        <v/>
      </c>
      <c r="L28" s="63">
        <f>_xlfn.IFNA(VLOOKUP(B28,'TED PEPPER 10K'!E:J,6,0),"")</f>
        <v>15</v>
      </c>
      <c r="M28" s="63">
        <f>_xlfn.IFNA(VLOOKUP(B28,'Darent Valley 10K'!E:J,6,0),"")</f>
        <v>15</v>
      </c>
      <c r="N28" s="63">
        <f>_xlfn.IFNA(VLOOKUP(B28,'Harvel 5'!D:K,8,0),"")</f>
        <v>12</v>
      </c>
      <c r="O28" s="65">
        <f t="shared" si="2"/>
        <v>95</v>
      </c>
      <c r="P28" s="73" t="e">
        <f>SUM(LARGE(C28:N28,{1,2,3,4,5,6,7,8}))</f>
        <v>#NUM!</v>
      </c>
      <c r="Q28" s="63">
        <f t="shared" si="0"/>
        <v>95</v>
      </c>
      <c r="R28" s="67">
        <f t="shared" si="8"/>
        <v>5</v>
      </c>
      <c r="S28" s="108">
        <f t="shared" si="3"/>
        <v>7</v>
      </c>
      <c r="T28" t="str">
        <f t="shared" si="4"/>
        <v>B5</v>
      </c>
      <c r="U28" t="str">
        <f t="shared" si="5"/>
        <v>Marcus Elwes</v>
      </c>
      <c r="V28">
        <f t="shared" si="6"/>
        <v>95</v>
      </c>
      <c r="W28">
        <f t="shared" si="7"/>
        <v>7</v>
      </c>
    </row>
    <row r="29" spans="1:23" ht="15.75" hidden="1" thickBot="1">
      <c r="A29" s="118" t="s">
        <v>105</v>
      </c>
      <c r="B29" s="68" t="s">
        <v>93</v>
      </c>
      <c r="C29" s="63">
        <f>_xlfn.IFNA(VLOOKUP($B29,'Mob match'!$C$2:$E$180,3,0),"")</f>
        <v>6</v>
      </c>
      <c r="D29" s="63">
        <f>_xlfn.IFNA(VLOOKUP($B29,'August parkrun'!$A$2:$H$203,8,0),"")</f>
        <v>9</v>
      </c>
      <c r="E29" s="63" t="str">
        <f>_xlfn.IFNA(VLOOKUP($B29,'Weald 10K'!$E$3:$L$74,8,0),"")</f>
        <v/>
      </c>
      <c r="F29" s="63">
        <f>_xlfn.IFNA(VLOOKUP($B29,KFLKnole!$C$2:$H$93,6,0),"")</f>
        <v>20</v>
      </c>
      <c r="G29" s="64"/>
      <c r="H29" s="63">
        <f>_xlfn.IFNA(VLOOKUP($B29,TurkeyRun!$B$2:$J$900,9,0),"")</f>
        <v>16</v>
      </c>
      <c r="I29" s="63">
        <f>_xlfn.IFNA(VLOOKUP(B29,'Canterbury 10'!C:J,8,0),"")</f>
        <v>20</v>
      </c>
      <c r="J29" s="63" t="str">
        <f>_xlfn.IFNA(VLOOKUP(B29,'Greenwich 10K'!C:K,9,0),"")</f>
        <v/>
      </c>
      <c r="K29" s="63" t="str">
        <f>_xlfn.IFNA(VLOOKUP(B29,'Dartford HM'!D:J,7,0),"")</f>
        <v/>
      </c>
      <c r="L29" s="63" t="str">
        <f>_xlfn.IFNA(VLOOKUP(B29,'TED PEPPER 10K'!E:J,6,0),"")</f>
        <v/>
      </c>
      <c r="M29" s="63">
        <f>_xlfn.IFNA(VLOOKUP(B29,'Darent Valley 10K'!E:J,6,0),"")</f>
        <v>20</v>
      </c>
      <c r="N29" s="63">
        <f>_xlfn.IFNA(VLOOKUP(B29,'Harvel 5'!D:K,8,0),"")</f>
        <v>16</v>
      </c>
      <c r="O29" s="65">
        <f t="shared" si="2"/>
        <v>107</v>
      </c>
      <c r="P29" s="73" t="e">
        <f>SUM(LARGE(C29:N29,{1,2,3,4,5,6,7,8}))</f>
        <v>#NUM!</v>
      </c>
      <c r="Q29" s="63">
        <f t="shared" si="0"/>
        <v>107</v>
      </c>
      <c r="R29" s="67">
        <f t="shared" si="8"/>
        <v>4</v>
      </c>
      <c r="S29" s="108">
        <f t="shared" si="3"/>
        <v>7</v>
      </c>
      <c r="T29" t="str">
        <f t="shared" si="4"/>
        <v>B4</v>
      </c>
      <c r="U29" t="str">
        <f t="shared" si="5"/>
        <v>Martin Cunningham</v>
      </c>
      <c r="V29">
        <f t="shared" si="6"/>
        <v>107</v>
      </c>
      <c r="W29">
        <f t="shared" si="7"/>
        <v>7</v>
      </c>
    </row>
    <row r="30" spans="1:23" ht="15.75" hidden="1" thickBot="1">
      <c r="A30" s="118" t="s">
        <v>105</v>
      </c>
      <c r="B30" s="68" t="s">
        <v>191</v>
      </c>
      <c r="C30" s="63">
        <f>_xlfn.IFNA(VLOOKUP($B30,'Mob match'!$C$2:$E$180,3,0),"")</f>
        <v>12</v>
      </c>
      <c r="D30" s="63">
        <f>_xlfn.IFNA(VLOOKUP($B30,'August parkrun'!$A$2:$H$203,8,0),"")</f>
        <v>10</v>
      </c>
      <c r="E30" s="63">
        <f>_xlfn.IFNA(VLOOKUP($B30,'Weald 10K'!$E$3:$L$74,8,0),"")</f>
        <v>14</v>
      </c>
      <c r="F30" s="63" t="str">
        <f>_xlfn.IFNA(VLOOKUP($B30,KFLKnole!$C$2:$H$93,6,0),"")</f>
        <v/>
      </c>
      <c r="G30" s="64"/>
      <c r="H30" s="63" t="str">
        <f>_xlfn.IFNA(VLOOKUP($B30,TurkeyRun!$B$2:$J$900,9,0),"")</f>
        <v/>
      </c>
      <c r="I30" s="63">
        <f>_xlfn.IFNA(VLOOKUP(B30,'Canterbury 10'!C:J,8,0),"")</f>
        <v>12</v>
      </c>
      <c r="J30" s="63" t="str">
        <f>_xlfn.IFNA(VLOOKUP(B30,'Greenwich 10K'!C:K,9,0),"")</f>
        <v/>
      </c>
      <c r="K30" s="63" t="str">
        <f>_xlfn.IFNA(VLOOKUP(B30,'Dartford HM'!D:J,7,0),"")</f>
        <v/>
      </c>
      <c r="L30" s="63" t="str">
        <f>_xlfn.IFNA(VLOOKUP(B30,'TED PEPPER 10K'!E:J,6,0),"")</f>
        <v/>
      </c>
      <c r="M30" s="63" t="str">
        <f>_xlfn.IFNA(VLOOKUP(B30,'Darent Valley 10K'!E:J,6,0),"")</f>
        <v/>
      </c>
      <c r="N30" s="63" t="str">
        <f>_xlfn.IFNA(VLOOKUP(B30,'Harvel 5'!D:K,8,0),"")</f>
        <v/>
      </c>
      <c r="O30" s="65">
        <f t="shared" si="2"/>
        <v>48</v>
      </c>
      <c r="P30" s="73" t="e">
        <f>SUM(LARGE(C30:N30,{1,2,3,4,5,6,7,8}))</f>
        <v>#NUM!</v>
      </c>
      <c r="Q30" s="63">
        <f t="shared" si="0"/>
        <v>48</v>
      </c>
      <c r="R30" s="67">
        <f t="shared" si="8"/>
        <v>13</v>
      </c>
      <c r="S30" s="108">
        <f t="shared" si="3"/>
        <v>4</v>
      </c>
      <c r="T30" t="str">
        <f t="shared" si="4"/>
        <v>B13</v>
      </c>
      <c r="U30" t="str">
        <f t="shared" si="5"/>
        <v>Michael REEVES</v>
      </c>
      <c r="V30">
        <f t="shared" si="6"/>
        <v>48</v>
      </c>
      <c r="W30">
        <f t="shared" si="7"/>
        <v>4</v>
      </c>
    </row>
    <row r="31" spans="1:23" ht="15.75" hidden="1" thickBot="1">
      <c r="A31" s="118" t="s">
        <v>105</v>
      </c>
      <c r="B31" s="68" t="s">
        <v>161</v>
      </c>
      <c r="C31" s="63" t="str">
        <f>_xlfn.IFNA(VLOOKUP($B31,'Mob match'!$C$2:$E$180,3,0),"")</f>
        <v/>
      </c>
      <c r="D31" s="63">
        <f>_xlfn.IFNA(VLOOKUP($B31,'August parkrun'!$A$2:$H$203,8,0),"")</f>
        <v>5</v>
      </c>
      <c r="E31" s="63" t="str">
        <f>_xlfn.IFNA(VLOOKUP($B31,'Weald 10K'!$E$3:$L$74,8,0),"")</f>
        <v/>
      </c>
      <c r="F31" s="63" t="str">
        <f>_xlfn.IFNA(VLOOKUP($B31,KFLKnole!$C$2:$H$93,6,0),"")</f>
        <v/>
      </c>
      <c r="G31" s="64"/>
      <c r="H31" s="63" t="str">
        <f>_xlfn.IFNA(VLOOKUP($B31,TurkeyRun!$B$2:$J$900,9,0),"")</f>
        <v/>
      </c>
      <c r="I31" s="63" t="str">
        <f>_xlfn.IFNA(VLOOKUP(B31,'Canterbury 10'!C:J,8,0),"")</f>
        <v/>
      </c>
      <c r="J31" s="63" t="str">
        <f>_xlfn.IFNA(VLOOKUP(B31,'Greenwich 10K'!C:K,9,0),"")</f>
        <v/>
      </c>
      <c r="K31" s="63" t="str">
        <f>_xlfn.IFNA(VLOOKUP(B31,'Dartford HM'!D:J,7,0),"")</f>
        <v/>
      </c>
      <c r="L31" s="63" t="str">
        <f>_xlfn.IFNA(VLOOKUP(B31,'TED PEPPER 10K'!E:J,6,0),"")</f>
        <v/>
      </c>
      <c r="M31" s="63" t="str">
        <f>_xlfn.IFNA(VLOOKUP(B31,'Darent Valley 10K'!E:J,6,0),"")</f>
        <v/>
      </c>
      <c r="N31" s="63" t="str">
        <f>_xlfn.IFNA(VLOOKUP(B31,'Harvel 5'!D:K,8,0),"")</f>
        <v/>
      </c>
      <c r="O31" s="65">
        <f t="shared" si="2"/>
        <v>5</v>
      </c>
      <c r="P31" s="73" t="e">
        <f>SUM(LARGE(C31:N31,{1,2,3,4,5,6,7,8}))</f>
        <v>#NUM!</v>
      </c>
      <c r="Q31" s="63">
        <f t="shared" si="0"/>
        <v>5</v>
      </c>
      <c r="R31" s="67">
        <f t="shared" si="8"/>
        <v>20</v>
      </c>
      <c r="S31" s="108">
        <f t="shared" si="3"/>
        <v>1</v>
      </c>
      <c r="T31" t="str">
        <f t="shared" si="4"/>
        <v>B20</v>
      </c>
      <c r="U31" t="str">
        <f t="shared" si="5"/>
        <v>Murat ASKIN</v>
      </c>
      <c r="V31">
        <f t="shared" si="6"/>
        <v>5</v>
      </c>
      <c r="W31">
        <f t="shared" si="7"/>
        <v>1</v>
      </c>
    </row>
    <row r="32" spans="1:23" ht="15.75" hidden="1" thickBot="1">
      <c r="A32" s="118" t="s">
        <v>105</v>
      </c>
      <c r="B32" s="68" t="s">
        <v>11</v>
      </c>
      <c r="C32" s="63">
        <f>_xlfn.IFNA(VLOOKUP($B32,'Mob match'!$C$2:$E$180,3,0),"")</f>
        <v>11</v>
      </c>
      <c r="D32" s="63">
        <f>_xlfn.IFNA(VLOOKUP($B32,'August parkrun'!$A$2:$H$203,8,0),"")</f>
        <v>7</v>
      </c>
      <c r="E32" s="63" t="str">
        <f>_xlfn.IFNA(VLOOKUP($B32,'Weald 10K'!$E$3:$L$74,8,0),"")</f>
        <v/>
      </c>
      <c r="F32" s="63" t="str">
        <f>_xlfn.IFNA(VLOOKUP($B32,KFLKnole!$C$2:$H$93,6,0),"")</f>
        <v/>
      </c>
      <c r="G32" s="64"/>
      <c r="H32" s="63" t="str">
        <f>_xlfn.IFNA(VLOOKUP($B32,TurkeyRun!$B$2:$J$900,9,0),"")</f>
        <v/>
      </c>
      <c r="I32" s="63" t="str">
        <f>_xlfn.IFNA(VLOOKUP(B32,'Canterbury 10'!C:J,8,0),"")</f>
        <v/>
      </c>
      <c r="J32" s="63" t="str">
        <f>_xlfn.IFNA(VLOOKUP(B32,'Greenwich 10K'!C:K,9,0),"")</f>
        <v/>
      </c>
      <c r="K32" s="63" t="str">
        <f>_xlfn.IFNA(VLOOKUP(B32,'Dartford HM'!D:J,7,0),"")</f>
        <v/>
      </c>
      <c r="L32" s="63" t="str">
        <f>_xlfn.IFNA(VLOOKUP(B32,'TED PEPPER 10K'!E:J,6,0),"")</f>
        <v/>
      </c>
      <c r="M32" s="63" t="str">
        <f>_xlfn.IFNA(VLOOKUP(B32,'Darent Valley 10K'!E:J,6,0),"")</f>
        <v/>
      </c>
      <c r="N32" s="63" t="str">
        <f>_xlfn.IFNA(VLOOKUP(B32,'Harvel 5'!D:K,8,0),"")</f>
        <v/>
      </c>
      <c r="O32" s="65">
        <f t="shared" si="2"/>
        <v>18</v>
      </c>
      <c r="P32" s="73" t="e">
        <f>SUM(LARGE(C32:N32,{1,2,3,4,5,6,7,8}))</f>
        <v>#NUM!</v>
      </c>
      <c r="Q32" s="63">
        <f t="shared" si="0"/>
        <v>18</v>
      </c>
      <c r="R32" s="67">
        <f t="shared" si="8"/>
        <v>17</v>
      </c>
      <c r="S32" s="108">
        <f t="shared" si="3"/>
        <v>2</v>
      </c>
      <c r="T32" t="str">
        <f t="shared" si="4"/>
        <v>B17</v>
      </c>
      <c r="U32" t="str">
        <f t="shared" si="5"/>
        <v>Neil Thompson</v>
      </c>
      <c r="V32">
        <f t="shared" si="6"/>
        <v>18</v>
      </c>
      <c r="W32">
        <f t="shared" si="7"/>
        <v>2</v>
      </c>
    </row>
    <row r="33" spans="1:23" ht="15.75" hidden="1" thickBot="1">
      <c r="A33" s="118" t="s">
        <v>105</v>
      </c>
      <c r="B33" s="68" t="s">
        <v>95</v>
      </c>
      <c r="C33" s="63">
        <f>_xlfn.IFNA(VLOOKUP($B33,'Mob match'!$C$2:$E$180,3,0),"")</f>
        <v>15</v>
      </c>
      <c r="D33" s="63">
        <f>_xlfn.IFNA(VLOOKUP($B33,'August parkrun'!$A$2:$H$203,8,0),"")</f>
        <v>16</v>
      </c>
      <c r="E33" s="63">
        <f>_xlfn.IFNA(VLOOKUP($B33,'Weald 10K'!$E$3:$L$74,8,0),"")</f>
        <v>15</v>
      </c>
      <c r="F33" s="63">
        <f>_xlfn.IFNA(VLOOKUP($B33,KFLKnole!$C$2:$H$93,6,0),"")</f>
        <v>14</v>
      </c>
      <c r="G33" s="64"/>
      <c r="H33" s="63" t="str">
        <f>_xlfn.IFNA(VLOOKUP($B33,TurkeyRun!$B$2:$J$900,9,0),"")</f>
        <v/>
      </c>
      <c r="I33" s="63" t="str">
        <f>_xlfn.IFNA(VLOOKUP(B33,'Canterbury 10'!C:J,8,0),"")</f>
        <v/>
      </c>
      <c r="J33" s="63" t="str">
        <f>_xlfn.IFNA(VLOOKUP(B33,'Greenwich 10K'!C:K,9,0),"")</f>
        <v/>
      </c>
      <c r="K33" s="63" t="str">
        <f>_xlfn.IFNA(VLOOKUP(B33,'Dartford HM'!D:J,7,0),"")</f>
        <v/>
      </c>
      <c r="L33" s="63" t="str">
        <f>_xlfn.IFNA(VLOOKUP(B33,'TED PEPPER 10K'!E:J,6,0),"")</f>
        <v/>
      </c>
      <c r="M33" s="63" t="str">
        <f>_xlfn.IFNA(VLOOKUP(B33,'Darent Valley 10K'!E:J,6,0),"")</f>
        <v/>
      </c>
      <c r="N33" s="63" t="str">
        <f>_xlfn.IFNA(VLOOKUP(B33,'Harvel 5'!D:K,8,0),"")</f>
        <v/>
      </c>
      <c r="O33" s="65">
        <f t="shared" si="2"/>
        <v>60</v>
      </c>
      <c r="P33" s="73" t="e">
        <f>SUM(LARGE(C33:N33,{1,2,3,4,5,6,7,8}))</f>
        <v>#NUM!</v>
      </c>
      <c r="Q33" s="63">
        <f t="shared" si="0"/>
        <v>60</v>
      </c>
      <c r="R33" s="67">
        <f t="shared" si="8"/>
        <v>10</v>
      </c>
      <c r="S33" s="108">
        <f t="shared" si="3"/>
        <v>4</v>
      </c>
      <c r="T33" t="str">
        <f t="shared" si="4"/>
        <v>B10</v>
      </c>
      <c r="U33" t="str">
        <f t="shared" si="5"/>
        <v>Rachel Bentley</v>
      </c>
      <c r="V33">
        <f t="shared" si="6"/>
        <v>60</v>
      </c>
      <c r="W33">
        <f t="shared" si="7"/>
        <v>4</v>
      </c>
    </row>
    <row r="34" spans="1:23" ht="15.75" hidden="1" thickBot="1">
      <c r="A34" s="118" t="s">
        <v>105</v>
      </c>
      <c r="B34" s="68" t="s">
        <v>29</v>
      </c>
      <c r="C34" s="63">
        <f>_xlfn.IFNA(VLOOKUP($B34,'Mob match'!$C$2:$E$180,3,0),"")</f>
        <v>4</v>
      </c>
      <c r="D34" s="63">
        <f>_xlfn.IFNA(VLOOKUP($B34,'August parkrun'!$A$2:$H$203,8,0),"")</f>
        <v>4</v>
      </c>
      <c r="E34" s="63" t="str">
        <f>_xlfn.IFNA(VLOOKUP($B34,'Weald 10K'!$E$3:$L$74,8,0),"")</f>
        <v/>
      </c>
      <c r="F34" s="63" t="str">
        <f>_xlfn.IFNA(VLOOKUP($B34,KFLKnole!$C$2:$H$93,6,0),"")</f>
        <v/>
      </c>
      <c r="G34" s="64"/>
      <c r="H34" s="63" t="str">
        <f>_xlfn.IFNA(VLOOKUP($B34,TurkeyRun!$B$2:$J$900,9,0),"")</f>
        <v/>
      </c>
      <c r="I34" s="63" t="str">
        <f>_xlfn.IFNA(VLOOKUP(B34,'Canterbury 10'!C:J,8,0),"")</f>
        <v/>
      </c>
      <c r="J34" s="63" t="str">
        <f>_xlfn.IFNA(VLOOKUP(B34,'Greenwich 10K'!C:K,9,0),"")</f>
        <v/>
      </c>
      <c r="K34" s="63" t="str">
        <f>_xlfn.IFNA(VLOOKUP(B34,'Dartford HM'!D:J,7,0),"")</f>
        <v/>
      </c>
      <c r="L34" s="63" t="str">
        <f>_xlfn.IFNA(VLOOKUP(B34,'TED PEPPER 10K'!E:J,6,0),"")</f>
        <v/>
      </c>
      <c r="M34" s="63" t="str">
        <f>_xlfn.IFNA(VLOOKUP(B34,'Darent Valley 10K'!E:J,6,0),"")</f>
        <v/>
      </c>
      <c r="N34" s="63" t="str">
        <f>_xlfn.IFNA(VLOOKUP(B34,'Harvel 5'!D:K,8,0),"")</f>
        <v/>
      </c>
      <c r="O34" s="65">
        <f t="shared" si="2"/>
        <v>8</v>
      </c>
      <c r="P34" s="73" t="e">
        <f>SUM(LARGE(C34:N34,{1,2,3,4,5,6,7,8}))</f>
        <v>#NUM!</v>
      </c>
      <c r="Q34" s="63">
        <f t="shared" si="0"/>
        <v>8</v>
      </c>
      <c r="R34" s="67">
        <f t="shared" si="8"/>
        <v>19</v>
      </c>
      <c r="S34" s="108">
        <f t="shared" si="3"/>
        <v>2</v>
      </c>
      <c r="T34" t="str">
        <f t="shared" si="4"/>
        <v>B19</v>
      </c>
      <c r="U34" t="str">
        <f t="shared" si="5"/>
        <v>Robert Blazye</v>
      </c>
      <c r="V34">
        <f t="shared" si="6"/>
        <v>8</v>
      </c>
      <c r="W34">
        <f t="shared" si="7"/>
        <v>2</v>
      </c>
    </row>
    <row r="35" spans="1:23" ht="15.75" hidden="1" thickBot="1">
      <c r="A35" s="118" t="s">
        <v>105</v>
      </c>
      <c r="B35" s="68" t="s">
        <v>162</v>
      </c>
      <c r="C35" s="63" t="str">
        <f>_xlfn.IFNA(VLOOKUP($B35,'Mob match'!$C$2:$E$180,3,0),"")</f>
        <v/>
      </c>
      <c r="D35" s="63">
        <f>_xlfn.IFNA(VLOOKUP($B35,'August parkrun'!$A$2:$H$203,8,0),"")</f>
        <v>3</v>
      </c>
      <c r="E35" s="63" t="str">
        <f>_xlfn.IFNA(VLOOKUP($B35,'Weald 10K'!$E$3:$L$74,8,0),"")</f>
        <v/>
      </c>
      <c r="F35" s="63">
        <f>_xlfn.IFNA(VLOOKUP($B35,KFLKnole!$C$2:$H$93,6,0),"")</f>
        <v>9</v>
      </c>
      <c r="G35" s="64"/>
      <c r="H35" s="63" t="str">
        <f>_xlfn.IFNA(VLOOKUP($B35,TurkeyRun!$B$2:$J$900,9,0),"")</f>
        <v/>
      </c>
      <c r="I35" s="63">
        <f>_xlfn.IFNA(VLOOKUP(B35,'Canterbury 10'!C:J,8,0),"")</f>
        <v>9</v>
      </c>
      <c r="J35" s="63" t="str">
        <f>_xlfn.IFNA(VLOOKUP(B35,'Greenwich 10K'!C:K,9,0),"")</f>
        <v/>
      </c>
      <c r="K35" s="63" t="str">
        <f>_xlfn.IFNA(VLOOKUP(B35,'Dartford HM'!D:J,7,0),"")</f>
        <v/>
      </c>
      <c r="L35" s="63" t="str">
        <f>_xlfn.IFNA(VLOOKUP(B35,'TED PEPPER 10K'!E:J,6,0),"")</f>
        <v/>
      </c>
      <c r="M35" s="63" t="str">
        <f>_xlfn.IFNA(VLOOKUP(B35,'Darent Valley 10K'!E:J,6,0),"")</f>
        <v/>
      </c>
      <c r="N35" s="63" t="str">
        <f>_xlfn.IFNA(VLOOKUP(B35,'Harvel 5'!D:K,8,0),"")</f>
        <v/>
      </c>
      <c r="O35" s="65">
        <f t="shared" si="2"/>
        <v>21</v>
      </c>
      <c r="P35" s="73" t="e">
        <f>SUM(LARGE(C35:N35,{1,2,3,4,5,6,7,8}))</f>
        <v>#NUM!</v>
      </c>
      <c r="Q35" s="63">
        <f t="shared" si="0"/>
        <v>21</v>
      </c>
      <c r="R35" s="67">
        <f t="shared" si="8"/>
        <v>16</v>
      </c>
      <c r="S35" s="108">
        <f t="shared" si="3"/>
        <v>3</v>
      </c>
      <c r="T35" t="str">
        <f t="shared" si="4"/>
        <v>B16</v>
      </c>
      <c r="U35" t="str">
        <f t="shared" si="5"/>
        <v>Roger DUNDEE</v>
      </c>
      <c r="V35">
        <f t="shared" si="6"/>
        <v>21</v>
      </c>
      <c r="W35">
        <f t="shared" si="7"/>
        <v>3</v>
      </c>
    </row>
    <row r="36" spans="1:23" ht="15.75" hidden="1" thickBot="1">
      <c r="A36" s="118" t="s">
        <v>105</v>
      </c>
      <c r="B36" s="68" t="s">
        <v>15</v>
      </c>
      <c r="C36" s="63">
        <f>_xlfn.IFNA(VLOOKUP($B36,'Mob match'!$C$2:$E$180,3,0),"")</f>
        <v>9</v>
      </c>
      <c r="D36" s="63">
        <f>_xlfn.IFNA(VLOOKUP($B36,'August parkrun'!$A$2:$H$203,8,0),"")</f>
        <v>14</v>
      </c>
      <c r="E36" s="63">
        <f>_xlfn.IFNA(VLOOKUP($B36,'Weald 10K'!$E$3:$L$74,8,0),"")</f>
        <v>13</v>
      </c>
      <c r="F36" s="63" t="str">
        <f>_xlfn.IFNA(VLOOKUP($B36,KFLKnole!$C$2:$H$93,6,0),"")</f>
        <v/>
      </c>
      <c r="G36" s="64"/>
      <c r="H36" s="63" t="str">
        <f>_xlfn.IFNA(VLOOKUP($B36,TurkeyRun!$B$2:$J$900,9,0),"")</f>
        <v/>
      </c>
      <c r="I36" s="63">
        <f>_xlfn.IFNA(VLOOKUP(B36,'Canterbury 10'!C:J,8,0),"")</f>
        <v>8</v>
      </c>
      <c r="J36" s="63" t="str">
        <f>_xlfn.IFNA(VLOOKUP(B36,'Greenwich 10K'!C:K,9,0),"")</f>
        <v/>
      </c>
      <c r="K36" s="63" t="str">
        <f>_xlfn.IFNA(VLOOKUP(B36,'Dartford HM'!D:J,7,0),"")</f>
        <v/>
      </c>
      <c r="L36" s="63">
        <f>_xlfn.IFNA(VLOOKUP(B36,'TED PEPPER 10K'!E:J,6,0),"")</f>
        <v>14</v>
      </c>
      <c r="M36" s="63">
        <f>_xlfn.IFNA(VLOOKUP(B36,'Darent Valley 10K'!E:J,6,0),"")</f>
        <v>14</v>
      </c>
      <c r="N36" s="63" t="str">
        <f>_xlfn.IFNA(VLOOKUP(B36,'Harvel 5'!D:K,8,0),"")</f>
        <v/>
      </c>
      <c r="O36" s="65">
        <f t="shared" si="2"/>
        <v>72</v>
      </c>
      <c r="P36" s="73" t="e">
        <f>SUM(LARGE(C36:N36,{1,2,3,4,5,6,7,8}))</f>
        <v>#NUM!</v>
      </c>
      <c r="Q36" s="63">
        <f t="shared" si="0"/>
        <v>72</v>
      </c>
      <c r="R36" s="67">
        <f t="shared" si="8"/>
        <v>7</v>
      </c>
      <c r="S36" s="108">
        <f t="shared" si="3"/>
        <v>6</v>
      </c>
      <c r="T36" t="str">
        <f t="shared" si="4"/>
        <v>B7</v>
      </c>
      <c r="U36" t="str">
        <f t="shared" si="5"/>
        <v>Scott Reeves</v>
      </c>
      <c r="V36">
        <f t="shared" si="6"/>
        <v>72</v>
      </c>
      <c r="W36">
        <f t="shared" si="7"/>
        <v>6</v>
      </c>
    </row>
    <row r="37" spans="1:23" ht="15.75" hidden="1" thickBot="1">
      <c r="A37" s="118" t="s">
        <v>105</v>
      </c>
      <c r="B37" s="68" t="s">
        <v>14</v>
      </c>
      <c r="C37" s="63">
        <f>_xlfn.IFNA(VLOOKUP($B37,'Mob match'!$C$2:$E$180,3,0),"")</f>
        <v>10</v>
      </c>
      <c r="D37" s="63">
        <f>_xlfn.IFNA(VLOOKUP($B37,'August parkrun'!$A$2:$H$203,8,0),"")</f>
        <v>1</v>
      </c>
      <c r="E37" s="63">
        <f>_xlfn.IFNA(VLOOKUP($B37,'Weald 10K'!$E$3:$L$74,8,0),"")</f>
        <v>11</v>
      </c>
      <c r="F37" s="63" t="str">
        <f>_xlfn.IFNA(VLOOKUP($B37,KFLKnole!$C$2:$H$93,6,0),"")</f>
        <v/>
      </c>
      <c r="G37" s="64"/>
      <c r="H37" s="63" t="str">
        <f>_xlfn.IFNA(VLOOKUP($B37,TurkeyRun!$B$2:$J$900,9,0),"")</f>
        <v/>
      </c>
      <c r="I37" s="63">
        <f>_xlfn.IFNA(VLOOKUP(B37,'Canterbury 10'!C:J,8,0),"")</f>
        <v>13</v>
      </c>
      <c r="J37" s="63">
        <f>_xlfn.IFNA(VLOOKUP(B37,'Greenwich 10K'!C:K,9,0),"")</f>
        <v>16</v>
      </c>
      <c r="K37" s="63" t="str">
        <f>_xlfn.IFNA(VLOOKUP(B37,'Dartford HM'!D:J,7,0),"")</f>
        <v/>
      </c>
      <c r="L37" s="63" t="str">
        <f>_xlfn.IFNA(VLOOKUP(B37,'TED PEPPER 10K'!E:J,6,0),"")</f>
        <v/>
      </c>
      <c r="M37" s="63" t="str">
        <f>_xlfn.IFNA(VLOOKUP(B37,'Darent Valley 10K'!E:J,6,0),"")</f>
        <v/>
      </c>
      <c r="N37" s="63">
        <f>_xlfn.IFNA(VLOOKUP(B37,'Harvel 5'!D:K,8,0),"")</f>
        <v>10</v>
      </c>
      <c r="O37" s="65">
        <f t="shared" si="2"/>
        <v>61</v>
      </c>
      <c r="P37" s="73" t="e">
        <f>SUM(LARGE(C37:N37,{1,2,3,4,5,6,7,8}))</f>
        <v>#NUM!</v>
      </c>
      <c r="Q37" s="63">
        <f t="shared" si="0"/>
        <v>61</v>
      </c>
      <c r="R37" s="67">
        <f t="shared" si="8"/>
        <v>9</v>
      </c>
      <c r="S37" s="108">
        <f t="shared" si="3"/>
        <v>6</v>
      </c>
      <c r="T37" t="str">
        <f t="shared" si="4"/>
        <v>B9</v>
      </c>
      <c r="U37" t="str">
        <f t="shared" si="5"/>
        <v>Stephen Robson</v>
      </c>
      <c r="V37">
        <f t="shared" si="6"/>
        <v>61</v>
      </c>
      <c r="W37">
        <f t="shared" si="7"/>
        <v>6</v>
      </c>
    </row>
    <row r="38" spans="1:23" ht="15.75" hidden="1" thickBot="1">
      <c r="A38" s="118" t="s">
        <v>105</v>
      </c>
      <c r="B38" s="68" t="s">
        <v>94</v>
      </c>
      <c r="C38" s="63">
        <f>_xlfn.IFNA(VLOOKUP($B38,'Mob match'!$C$2:$E$180,3,0),"")</f>
        <v>16</v>
      </c>
      <c r="D38" s="63">
        <f>_xlfn.IFNA(VLOOKUP($B38,'August parkrun'!$A$2:$H$203,8,0),"")</f>
        <v>18</v>
      </c>
      <c r="E38" s="63" t="str">
        <f>_xlfn.IFNA(VLOOKUP($B38,'Weald 10K'!$E$3:$L$74,8,0),"")</f>
        <v/>
      </c>
      <c r="F38" s="63">
        <f>_xlfn.IFNA(VLOOKUP($B38,KFLKnole!$C$2:$H$93,6,0),"")</f>
        <v>16</v>
      </c>
      <c r="G38" s="64"/>
      <c r="H38" s="63" t="str">
        <f>_xlfn.IFNA(VLOOKUP($B38,TurkeyRun!$B$2:$J$900,9,0),"")</f>
        <v/>
      </c>
      <c r="I38" s="63" t="str">
        <f>_xlfn.IFNA(VLOOKUP(B38,'Canterbury 10'!C:J,8,0),"")</f>
        <v/>
      </c>
      <c r="J38" s="63" t="str">
        <f>_xlfn.IFNA(VLOOKUP(B38,'Greenwich 10K'!C:K,9,0),"")</f>
        <v/>
      </c>
      <c r="K38" s="63" t="str">
        <f>_xlfn.IFNA(VLOOKUP(B38,'Dartford HM'!D:J,7,0),"")</f>
        <v/>
      </c>
      <c r="L38" s="63" t="str">
        <f>_xlfn.IFNA(VLOOKUP(B38,'TED PEPPER 10K'!E:J,6,0),"")</f>
        <v/>
      </c>
      <c r="M38" s="63" t="str">
        <f>_xlfn.IFNA(VLOOKUP(B38,'Darent Valley 10K'!E:J,6,0),"")</f>
        <v/>
      </c>
      <c r="N38" s="63" t="str">
        <f>_xlfn.IFNA(VLOOKUP(B38,'Harvel 5'!D:K,8,0),"")</f>
        <v/>
      </c>
      <c r="O38" s="65">
        <f t="shared" si="2"/>
        <v>50</v>
      </c>
      <c r="P38" s="73" t="e">
        <f>SUM(LARGE(C38:N38,{1,2,3,4,5,6,7,8}))</f>
        <v>#NUM!</v>
      </c>
      <c r="Q38" s="63">
        <f t="shared" si="0"/>
        <v>50</v>
      </c>
      <c r="R38" s="67">
        <f t="shared" si="8"/>
        <v>12</v>
      </c>
      <c r="S38" s="108">
        <f t="shared" si="3"/>
        <v>3</v>
      </c>
      <c r="T38" t="str">
        <f t="shared" si="4"/>
        <v>B12</v>
      </c>
      <c r="U38" t="str">
        <f t="shared" si="5"/>
        <v>Stephen Wells</v>
      </c>
      <c r="V38">
        <f t="shared" si="6"/>
        <v>50</v>
      </c>
      <c r="W38">
        <f t="shared" si="7"/>
        <v>3</v>
      </c>
    </row>
    <row r="39" spans="1:23" ht="15.75" hidden="1" thickBot="1">
      <c r="A39" s="118" t="s">
        <v>105</v>
      </c>
      <c r="B39" s="68" t="s">
        <v>8</v>
      </c>
      <c r="C39" s="63">
        <f>_xlfn.IFNA(VLOOKUP($B39,'Mob match'!$C$2:$E$180,3,0),"")</f>
        <v>14</v>
      </c>
      <c r="D39" s="63">
        <f>_xlfn.IFNA(VLOOKUP($B39,'August parkrun'!$A$2:$H$203,8,0),"")</f>
        <v>15</v>
      </c>
      <c r="E39" s="63">
        <f>_xlfn.IFNA(VLOOKUP($B39,'Weald 10K'!$E$3:$L$74,8,0),"")</f>
        <v>18</v>
      </c>
      <c r="F39" s="63">
        <f>_xlfn.IFNA(VLOOKUP($B39,KFLKnole!$C$2:$H$93,6,0),"")</f>
        <v>18</v>
      </c>
      <c r="G39" s="64"/>
      <c r="H39" s="63" t="str">
        <f>_xlfn.IFNA(VLOOKUP($B39,TurkeyRun!$B$2:$J$900,9,0),"")</f>
        <v/>
      </c>
      <c r="I39" s="63">
        <f>_xlfn.IFNA(VLOOKUP(B39,'Canterbury 10'!C:J,8,0),"")</f>
        <v>15</v>
      </c>
      <c r="J39" s="63">
        <f>_xlfn.IFNA(VLOOKUP(B39,'Greenwich 10K'!C:K,9,0),"")</f>
        <v>18</v>
      </c>
      <c r="K39" s="63">
        <f>_xlfn.IFNA(VLOOKUP(B39,'Dartford HM'!D:J,7,0),"")</f>
        <v>18</v>
      </c>
      <c r="L39" s="63">
        <f>_xlfn.IFNA(VLOOKUP(B39,'TED PEPPER 10K'!E:J,6,0),"")</f>
        <v>16</v>
      </c>
      <c r="M39" s="63">
        <f>_xlfn.IFNA(VLOOKUP(B39,'Darent Valley 10K'!E:J,6,0),"")</f>
        <v>16</v>
      </c>
      <c r="N39" s="63">
        <f>_xlfn.IFNA(VLOOKUP(B39,'Harvel 5'!D:K,8,0),"")</f>
        <v>15</v>
      </c>
      <c r="O39" s="65">
        <f t="shared" si="2"/>
        <v>163</v>
      </c>
      <c r="P39" s="73">
        <f>SUM(LARGE(C39:N39,{1,2,3,4,5,6,7,8}))</f>
        <v>134</v>
      </c>
      <c r="Q39" s="63">
        <f t="shared" si="0"/>
        <v>134</v>
      </c>
      <c r="R39" s="67">
        <f t="shared" si="8"/>
        <v>3</v>
      </c>
      <c r="S39" s="108">
        <f t="shared" si="3"/>
        <v>10</v>
      </c>
      <c r="T39" t="str">
        <f t="shared" si="4"/>
        <v>B3</v>
      </c>
      <c r="U39" t="str">
        <f t="shared" si="5"/>
        <v>Steve Bowley</v>
      </c>
      <c r="V39">
        <f t="shared" si="6"/>
        <v>134</v>
      </c>
      <c r="W39">
        <f t="shared" si="7"/>
        <v>10</v>
      </c>
    </row>
    <row r="40" spans="1:23" ht="15.75" hidden="1" thickBot="1">
      <c r="A40" s="118" t="s">
        <v>105</v>
      </c>
      <c r="B40" s="68" t="s">
        <v>3</v>
      </c>
      <c r="C40" s="63">
        <f>_xlfn.IFNA(VLOOKUP($B40,'Mob match'!$C$2:$E$180,3,0),"")</f>
        <v>20</v>
      </c>
      <c r="D40" s="63">
        <f>_xlfn.IFNA(VLOOKUP($B40,'August parkrun'!$A$2:$H$203,8,0),"")</f>
        <v>20</v>
      </c>
      <c r="E40" s="63">
        <f>_xlfn.IFNA(VLOOKUP($B40,'Weald 10K'!$E$3:$L$74,8,0),"")</f>
        <v>20</v>
      </c>
      <c r="F40" s="63">
        <f>_xlfn.IFNA(VLOOKUP($B40,KFLKnole!$C$2:$H$93,6,0),"")</f>
        <v>15</v>
      </c>
      <c r="G40" s="64"/>
      <c r="H40" s="63">
        <f>_xlfn.IFNA(VLOOKUP($B40,TurkeyRun!$B$2:$J$900,9,0),"")</f>
        <v>18</v>
      </c>
      <c r="I40" s="63">
        <f>_xlfn.IFNA(VLOOKUP(B40,'Canterbury 10'!C:J,8,0),"")</f>
        <v>16</v>
      </c>
      <c r="J40" s="63" t="str">
        <f>_xlfn.IFNA(VLOOKUP(B40,'Greenwich 10K'!C:K,9,0),"")</f>
        <v/>
      </c>
      <c r="K40" s="63" t="str">
        <f>_xlfn.IFNA(VLOOKUP(B40,'Dartford HM'!D:J,7,0),"")</f>
        <v/>
      </c>
      <c r="L40" s="63">
        <f>_xlfn.IFNA(VLOOKUP(B40,'TED PEPPER 10K'!E:J,6,0),"")</f>
        <v>18</v>
      </c>
      <c r="M40" s="63" t="str">
        <f>_xlfn.IFNA(VLOOKUP(B40,'Darent Valley 10K'!E:J,6,0),"")</f>
        <v/>
      </c>
      <c r="N40" s="63">
        <f>_xlfn.IFNA(VLOOKUP(B40,'Harvel 5'!D:K,8,0),"")</f>
        <v>20</v>
      </c>
      <c r="O40" s="65">
        <f t="shared" si="2"/>
        <v>147</v>
      </c>
      <c r="P40" s="73">
        <f>SUM(LARGE(C40:N40,{1,2,3,4,5,6,7,8}))</f>
        <v>147</v>
      </c>
      <c r="Q40" s="63">
        <f t="shared" si="0"/>
        <v>147</v>
      </c>
      <c r="R40" s="67">
        <f t="shared" si="8"/>
        <v>1</v>
      </c>
      <c r="S40" s="108">
        <f t="shared" si="3"/>
        <v>8</v>
      </c>
      <c r="T40" t="str">
        <f t="shared" si="4"/>
        <v>B1</v>
      </c>
      <c r="U40" t="str">
        <f t="shared" si="5"/>
        <v>Tom Medhurst</v>
      </c>
      <c r="V40">
        <f t="shared" si="6"/>
        <v>147</v>
      </c>
      <c r="W40">
        <f t="shared" si="7"/>
        <v>8</v>
      </c>
    </row>
    <row r="41" spans="1:23" ht="15.75" hidden="1" thickBot="1">
      <c r="A41" s="119" t="s">
        <v>105</v>
      </c>
      <c r="B41" s="120" t="s">
        <v>215</v>
      </c>
      <c r="C41" s="111" t="str">
        <f>_xlfn.IFNA(VLOOKUP($B41,'Mob match'!$C$2:$E$180,3,0),"")</f>
        <v/>
      </c>
      <c r="D41" s="111">
        <f>_xlfn.IFNA(VLOOKUP($B41,'August parkrun'!$A$2:$H$203,8,0),"")</f>
        <v>12</v>
      </c>
      <c r="E41" s="111" t="str">
        <f>_xlfn.IFNA(VLOOKUP($B41,'Weald 10K'!$E$3:$L$74,8,0),"")</f>
        <v/>
      </c>
      <c r="F41" s="111" t="str">
        <f>_xlfn.IFNA(VLOOKUP($B41,KFLKnole!$C$2:$H$93,6,0),"")</f>
        <v/>
      </c>
      <c r="G41" s="112"/>
      <c r="H41" s="111" t="str">
        <f>_xlfn.IFNA(VLOOKUP($B41,TurkeyRun!$B$2:$J$900,9,0),"")</f>
        <v/>
      </c>
      <c r="I41" s="111" t="str">
        <f>_xlfn.IFNA(VLOOKUP(B41,'Canterbury 10'!C:J,8,0),"")</f>
        <v/>
      </c>
      <c r="J41" s="111" t="str">
        <f>_xlfn.IFNA(VLOOKUP(B41,'Greenwich 10K'!C:K,9,0),"")</f>
        <v/>
      </c>
      <c r="K41" s="111" t="str">
        <f>_xlfn.IFNA(VLOOKUP(B41,'Dartford HM'!D:J,7,0),"")</f>
        <v/>
      </c>
      <c r="L41" s="111" t="str">
        <f>_xlfn.IFNA(VLOOKUP(B41,'TED PEPPER 10K'!E:J,6,0),"")</f>
        <v/>
      </c>
      <c r="M41" s="111" t="str">
        <f>_xlfn.IFNA(VLOOKUP(B41,'Darent Valley 10K'!E:J,6,0),"")</f>
        <v/>
      </c>
      <c r="N41" s="111" t="str">
        <f>_xlfn.IFNA(VLOOKUP(B41,'Harvel 5'!D:K,8,0),"")</f>
        <v/>
      </c>
      <c r="O41" s="113">
        <f t="shared" si="2"/>
        <v>12</v>
      </c>
      <c r="P41" s="131" t="e">
        <f>SUM(LARGE(C41:N41,{1,2,3,4,5,6,7,8}))</f>
        <v>#NUM!</v>
      </c>
      <c r="Q41" s="111">
        <f t="shared" si="0"/>
        <v>12</v>
      </c>
      <c r="R41" s="114">
        <f t="shared" si="8"/>
        <v>18</v>
      </c>
      <c r="S41" s="115">
        <f t="shared" si="3"/>
        <v>1</v>
      </c>
      <c r="T41" t="str">
        <f t="shared" si="4"/>
        <v>B18</v>
      </c>
      <c r="U41" t="str">
        <f t="shared" si="5"/>
        <v>Trevor Wood</v>
      </c>
      <c r="V41">
        <f t="shared" si="6"/>
        <v>12</v>
      </c>
      <c r="W41">
        <f t="shared" si="7"/>
        <v>1</v>
      </c>
    </row>
    <row r="42" spans="1:23" ht="15.75" hidden="1" thickBot="1">
      <c r="A42" s="100" t="s">
        <v>107</v>
      </c>
      <c r="B42" s="101" t="s">
        <v>160</v>
      </c>
      <c r="C42" s="102" t="str">
        <f>_xlfn.IFNA(VLOOKUP($B42,'Mob match'!$C$2:$E$180,3,0),"")</f>
        <v/>
      </c>
      <c r="D42" s="102">
        <f>_xlfn.IFNA(VLOOKUP($B42,'August parkrun'!$A$2:$H$203,8,0),"")</f>
        <v>15</v>
      </c>
      <c r="E42" s="102" t="str">
        <f>_xlfn.IFNA(VLOOKUP($B42,'Weald 10K'!$E$3:$L$74,8,0),"")</f>
        <v/>
      </c>
      <c r="F42" s="102" t="str">
        <f>_xlfn.IFNA(VLOOKUP($B42,KFLKnole!$C$2:$H$93,6,0),"")</f>
        <v/>
      </c>
      <c r="G42" s="103"/>
      <c r="H42" s="102" t="str">
        <f>_xlfn.IFNA(VLOOKUP($B42,TurkeyRun!$B$2:$J$900,9,0),"")</f>
        <v/>
      </c>
      <c r="I42" s="102" t="str">
        <f>_xlfn.IFNA(VLOOKUP(B42,'Canterbury 10'!C:J,8,0),"")</f>
        <v/>
      </c>
      <c r="J42" s="102" t="str">
        <f>_xlfn.IFNA(VLOOKUP(B42,'Greenwich 10K'!C:K,9,0),"")</f>
        <v/>
      </c>
      <c r="K42" s="102" t="str">
        <f>_xlfn.IFNA(VLOOKUP(B42,'Dartford HM'!D:J,7,0),"")</f>
        <v/>
      </c>
      <c r="L42" s="102" t="str">
        <f>_xlfn.IFNA(VLOOKUP(B42,'TED PEPPER 10K'!E:J,6,0),"")</f>
        <v/>
      </c>
      <c r="M42" s="102" t="str">
        <f>_xlfn.IFNA(VLOOKUP(B42,'Darent Valley 10K'!E:J,6,0),"")</f>
        <v/>
      </c>
      <c r="N42" s="102" t="str">
        <f>_xlfn.IFNA(VLOOKUP(B42,'Harvel 5'!D:K,8,0),"")</f>
        <v/>
      </c>
      <c r="O42" s="104">
        <f t="shared" si="2"/>
        <v>15</v>
      </c>
      <c r="P42" s="130" t="e">
        <f>SUM(LARGE(C42:N42,{1,2,3,4,5,6,7,8}))</f>
        <v>#NUM!</v>
      </c>
      <c r="Q42" s="102">
        <f t="shared" si="0"/>
        <v>15</v>
      </c>
      <c r="R42" s="121">
        <f t="shared" ref="R42:R58" si="9">RANK(Q42,Q$42:Q$58)</f>
        <v>15</v>
      </c>
      <c r="S42" s="106">
        <f t="shared" si="3"/>
        <v>1</v>
      </c>
      <c r="T42" t="str">
        <f t="shared" si="4"/>
        <v>C15</v>
      </c>
      <c r="U42" t="str">
        <f t="shared" si="5"/>
        <v>Iain RHIND</v>
      </c>
      <c r="V42">
        <f t="shared" si="6"/>
        <v>15</v>
      </c>
      <c r="W42">
        <f t="shared" si="7"/>
        <v>1</v>
      </c>
    </row>
    <row r="43" spans="1:23" ht="15.75" hidden="1" thickBot="1">
      <c r="A43" s="107" t="s">
        <v>107</v>
      </c>
      <c r="B43" s="62" t="s">
        <v>24</v>
      </c>
      <c r="C43" s="63">
        <f>_xlfn.IFNA(VLOOKUP($B43,'Mob match'!$C$2:$E$180,3,0),"")</f>
        <v>12</v>
      </c>
      <c r="D43" s="63">
        <f>_xlfn.IFNA(VLOOKUP($B43,'August parkrun'!$A$2:$H$203,8,0),"")</f>
        <v>10</v>
      </c>
      <c r="E43" s="63">
        <f>_xlfn.IFNA(VLOOKUP($B43,'Weald 10K'!$E$3:$L$74,8,0),"")</f>
        <v>15</v>
      </c>
      <c r="F43" s="63">
        <f>_xlfn.IFNA(VLOOKUP($B43,KFLKnole!$C$2:$H$93,6,0),"")</f>
        <v>18</v>
      </c>
      <c r="G43" s="64"/>
      <c r="H43" s="63" t="str">
        <f>_xlfn.IFNA(VLOOKUP($B43,TurkeyRun!$B$2:$J$900,9,0),"")</f>
        <v/>
      </c>
      <c r="I43" s="63">
        <f>_xlfn.IFNA(VLOOKUP(B43,'Canterbury 10'!C:J,8,0),"")</f>
        <v>18</v>
      </c>
      <c r="J43" s="63" t="str">
        <f>_xlfn.IFNA(VLOOKUP(B43,'Greenwich 10K'!C:K,9,0),"")</f>
        <v/>
      </c>
      <c r="K43" s="63" t="str">
        <f>_xlfn.IFNA(VLOOKUP(B43,'Dartford HM'!D:J,7,0),"")</f>
        <v/>
      </c>
      <c r="L43" s="63" t="str">
        <f>_xlfn.IFNA(VLOOKUP(B43,'TED PEPPER 10K'!E:J,6,0),"")</f>
        <v/>
      </c>
      <c r="M43" s="63">
        <f>_xlfn.IFNA(VLOOKUP(B43,'Darent Valley 10K'!E:J,6,0),"")</f>
        <v>16</v>
      </c>
      <c r="N43" s="63">
        <f>_xlfn.IFNA(VLOOKUP(B43,'Harvel 5'!D:K,8,0),"")</f>
        <v>18</v>
      </c>
      <c r="O43" s="65">
        <f t="shared" si="2"/>
        <v>107</v>
      </c>
      <c r="P43" s="73" t="e">
        <f>SUM(LARGE(C43:N43,{1,2,3,4,5,6,7,8}))</f>
        <v>#NUM!</v>
      </c>
      <c r="Q43" s="63">
        <f t="shared" si="0"/>
        <v>107</v>
      </c>
      <c r="R43" s="67">
        <f t="shared" si="9"/>
        <v>4</v>
      </c>
      <c r="S43" s="108">
        <f t="shared" si="3"/>
        <v>7</v>
      </c>
      <c r="T43" t="str">
        <f t="shared" si="4"/>
        <v>C4</v>
      </c>
      <c r="U43" t="str">
        <f t="shared" si="5"/>
        <v>Jack Harding</v>
      </c>
      <c r="V43">
        <f t="shared" si="6"/>
        <v>107</v>
      </c>
      <c r="W43">
        <f t="shared" si="7"/>
        <v>7</v>
      </c>
    </row>
    <row r="44" spans="1:23" ht="15.75" hidden="1" thickBot="1">
      <c r="A44" s="107" t="s">
        <v>107</v>
      </c>
      <c r="B44" s="62" t="s">
        <v>96</v>
      </c>
      <c r="C44" s="63">
        <f>_xlfn.IFNA(VLOOKUP($B44,'Mob match'!$C$2:$E$180,3,0),"")</f>
        <v>10</v>
      </c>
      <c r="D44" s="63">
        <f>_xlfn.IFNA(VLOOKUP($B44,'August parkrun'!$A$2:$H$203,8,0),"")</f>
        <v>6</v>
      </c>
      <c r="E44" s="63">
        <f>_xlfn.IFNA(VLOOKUP($B44,'Weald 10K'!$E$3:$L$74,8,0),"")</f>
        <v>12</v>
      </c>
      <c r="F44" s="63" t="str">
        <f>_xlfn.IFNA(VLOOKUP($B44,KFLKnole!$C$2:$H$93,6,0),"")</f>
        <v/>
      </c>
      <c r="G44" s="64"/>
      <c r="H44" s="63">
        <f>_xlfn.IFNA(VLOOKUP($B44,TurkeyRun!$B$2:$J$900,9,0),"")</f>
        <v>14</v>
      </c>
      <c r="I44" s="63" t="str">
        <f>_xlfn.IFNA(VLOOKUP(B44,'Canterbury 10'!C:J,8,0),"")</f>
        <v/>
      </c>
      <c r="J44" s="63" t="str">
        <f>_xlfn.IFNA(VLOOKUP(B44,'Greenwich 10K'!C:K,9,0),"")</f>
        <v/>
      </c>
      <c r="K44" s="63" t="str">
        <f>_xlfn.IFNA(VLOOKUP(B44,'Dartford HM'!D:J,7,0),"")</f>
        <v/>
      </c>
      <c r="L44" s="63" t="str">
        <f>_xlfn.IFNA(VLOOKUP(B44,'TED PEPPER 10K'!E:J,6,0),"")</f>
        <v/>
      </c>
      <c r="M44" s="63" t="str">
        <f>_xlfn.IFNA(VLOOKUP(B44,'Darent Valley 10K'!E:J,6,0),"")</f>
        <v/>
      </c>
      <c r="N44" s="63" t="str">
        <f>_xlfn.IFNA(VLOOKUP(B44,'Harvel 5'!D:K,8,0),"")</f>
        <v/>
      </c>
      <c r="O44" s="65">
        <f t="shared" si="2"/>
        <v>42</v>
      </c>
      <c r="P44" s="73" t="e">
        <f>SUM(LARGE(C44:N44,{1,2,3,4,5,6,7,8}))</f>
        <v>#NUM!</v>
      </c>
      <c r="Q44" s="63">
        <f t="shared" si="0"/>
        <v>42</v>
      </c>
      <c r="R44" s="67">
        <f t="shared" si="9"/>
        <v>11</v>
      </c>
      <c r="S44" s="108">
        <f t="shared" si="3"/>
        <v>4</v>
      </c>
      <c r="T44" t="str">
        <f t="shared" si="4"/>
        <v>C11</v>
      </c>
      <c r="U44" t="str">
        <f t="shared" si="5"/>
        <v>Jane Branch</v>
      </c>
      <c r="V44">
        <f t="shared" si="6"/>
        <v>42</v>
      </c>
      <c r="W44">
        <f t="shared" si="7"/>
        <v>4</v>
      </c>
    </row>
    <row r="45" spans="1:23" ht="15.75" hidden="1" thickBot="1">
      <c r="A45" s="107" t="s">
        <v>107</v>
      </c>
      <c r="B45" s="62" t="s">
        <v>148</v>
      </c>
      <c r="C45" s="63">
        <f>_xlfn.IFNA(VLOOKUP($B45,'Mob match'!$C$2:$E$180,3,0),"")</f>
        <v>7</v>
      </c>
      <c r="D45" s="63">
        <f>_xlfn.IFNA(VLOOKUP($B45,'August parkrun'!$A$2:$H$203,8,0),"")</f>
        <v>8</v>
      </c>
      <c r="E45" s="63">
        <f>_xlfn.IFNA(VLOOKUP($B45,'Weald 10K'!$E$3:$L$74,8,0),"")</f>
        <v>11</v>
      </c>
      <c r="F45" s="63" t="str">
        <f>_xlfn.IFNA(VLOOKUP($B45,KFLKnole!$C$2:$H$93,6,0),"")</f>
        <v/>
      </c>
      <c r="G45" s="64"/>
      <c r="H45" s="63">
        <f>_xlfn.IFNA(VLOOKUP($B45,TurkeyRun!$B$2:$J$900,9,0),"")</f>
        <v>13</v>
      </c>
      <c r="I45" s="63" t="str">
        <f>_xlfn.IFNA(VLOOKUP(B45,'Canterbury 10'!C:J,8,0),"")</f>
        <v/>
      </c>
      <c r="J45" s="63" t="str">
        <f>_xlfn.IFNA(VLOOKUP(B45,'Greenwich 10K'!C:K,9,0),"")</f>
        <v/>
      </c>
      <c r="K45" s="63" t="str">
        <f>_xlfn.IFNA(VLOOKUP(B45,'Dartford HM'!D:J,7,0),"")</f>
        <v/>
      </c>
      <c r="L45" s="63" t="str">
        <f>_xlfn.IFNA(VLOOKUP(B45,'TED PEPPER 10K'!E:J,6,0),"")</f>
        <v/>
      </c>
      <c r="M45" s="63" t="str">
        <f>_xlfn.IFNA(VLOOKUP(B45,'Darent Valley 10K'!E:J,6,0),"")</f>
        <v/>
      </c>
      <c r="N45" s="63">
        <f>_xlfn.IFNA(VLOOKUP(B45,'Harvel 5'!D:K,8,0),"")</f>
        <v>14</v>
      </c>
      <c r="O45" s="65">
        <f t="shared" si="2"/>
        <v>53</v>
      </c>
      <c r="P45" s="73" t="e">
        <f>SUM(LARGE(C45:N45,{1,2,3,4,5,6,7,8}))</f>
        <v>#NUM!</v>
      </c>
      <c r="Q45" s="63">
        <f t="shared" si="0"/>
        <v>53</v>
      </c>
      <c r="R45" s="67">
        <f t="shared" si="9"/>
        <v>5</v>
      </c>
      <c r="S45" s="108">
        <f t="shared" si="3"/>
        <v>5</v>
      </c>
      <c r="T45" t="str">
        <f t="shared" si="4"/>
        <v>C5</v>
      </c>
      <c r="U45" t="str">
        <f t="shared" si="5"/>
        <v>Jeremy Benson</v>
      </c>
      <c r="V45">
        <f t="shared" si="6"/>
        <v>53</v>
      </c>
      <c r="W45">
        <f t="shared" si="7"/>
        <v>5</v>
      </c>
    </row>
    <row r="46" spans="1:23" ht="15.75" hidden="1" thickBot="1">
      <c r="A46" s="107" t="s">
        <v>107</v>
      </c>
      <c r="B46" s="62" t="s">
        <v>512</v>
      </c>
      <c r="C46" s="63">
        <f>_xlfn.IFNA(VLOOKUP($B46,'Mob match'!$C$2:$E$180,3,0),"")</f>
        <v>14</v>
      </c>
      <c r="D46" s="63">
        <f>_xlfn.IFNA(VLOOKUP($B46,'August parkrun'!$A$2:$H$203,8,0),"")</f>
        <v>4</v>
      </c>
      <c r="E46" s="63">
        <f>_xlfn.IFNA(VLOOKUP($B46,'Weald 10K'!$E$3:$L$74,8,0),"")</f>
        <v>13</v>
      </c>
      <c r="F46" s="63">
        <f>_xlfn.IFNA(VLOOKUP($B46,KFLKnole!$C$2:$H$93,6,0),"")</f>
        <v>14</v>
      </c>
      <c r="G46" s="64"/>
      <c r="H46" s="63" t="str">
        <f>_xlfn.IFNA(VLOOKUP($B46,TurkeyRun!$B$2:$J$900,9,0),"")</f>
        <v/>
      </c>
      <c r="I46" s="63" t="str">
        <f>_xlfn.IFNA(VLOOKUP(B46,'Canterbury 10'!C:J,8,0),"")</f>
        <v/>
      </c>
      <c r="J46" s="63" t="str">
        <f>_xlfn.IFNA(VLOOKUP(B46,'Greenwich 10K'!C:K,9,0),"")</f>
        <v/>
      </c>
      <c r="K46" s="63" t="str">
        <f>_xlfn.IFNA(VLOOKUP(B46,'Dartford HM'!D:J,7,0),"")</f>
        <v/>
      </c>
      <c r="L46" s="63" t="str">
        <f>_xlfn.IFNA(VLOOKUP(B46,'TED PEPPER 10K'!E:J,6,0),"")</f>
        <v/>
      </c>
      <c r="M46" s="63" t="str">
        <f>_xlfn.IFNA(VLOOKUP(B46,'Darent Valley 10K'!E:J,6,0),"")</f>
        <v/>
      </c>
      <c r="N46" s="63" t="str">
        <f>_xlfn.IFNA(VLOOKUP(B46,'Harvel 5'!D:K,8,0),"")</f>
        <v/>
      </c>
      <c r="O46" s="65">
        <f t="shared" si="2"/>
        <v>45</v>
      </c>
      <c r="P46" s="73" t="e">
        <f>SUM(LARGE(C46:N46,{1,2,3,4,5,6,7,8}))</f>
        <v>#NUM!</v>
      </c>
      <c r="Q46" s="63">
        <f t="shared" si="0"/>
        <v>45</v>
      </c>
      <c r="R46" s="67">
        <f t="shared" si="9"/>
        <v>8</v>
      </c>
      <c r="S46" s="108">
        <f t="shared" si="3"/>
        <v>4</v>
      </c>
      <c r="T46" t="str">
        <f t="shared" si="4"/>
        <v>C8</v>
      </c>
      <c r="U46" t="str">
        <f t="shared" si="5"/>
        <v>James Winbourne</v>
      </c>
      <c r="V46">
        <f t="shared" si="6"/>
        <v>45</v>
      </c>
      <c r="W46">
        <f t="shared" si="7"/>
        <v>4</v>
      </c>
    </row>
    <row r="47" spans="1:23" ht="15.75" hidden="1" thickBot="1">
      <c r="A47" s="107" t="s">
        <v>107</v>
      </c>
      <c r="B47" s="62" t="s">
        <v>116</v>
      </c>
      <c r="C47" s="63" t="str">
        <f>_xlfn.IFNA(VLOOKUP($B47,'Mob match'!$C$2:$E$180,3,0),"")</f>
        <v/>
      </c>
      <c r="D47" s="63">
        <f>_xlfn.IFNA(VLOOKUP($B47,'August parkrun'!$A$2:$H$203,8,0),"")</f>
        <v>20</v>
      </c>
      <c r="E47" s="63">
        <f>_xlfn.IFNA(VLOOKUP($B47,'Weald 10K'!$E$3:$L$74,8,0),"")</f>
        <v>16</v>
      </c>
      <c r="F47" s="63" t="str">
        <f>_xlfn.IFNA(VLOOKUP($B47,KFLKnole!$C$2:$H$93,6,0),"")</f>
        <v/>
      </c>
      <c r="G47" s="64"/>
      <c r="H47" s="63">
        <f>_xlfn.IFNA(VLOOKUP($B47,TurkeyRun!$B$2:$J$900,9,0),"")</f>
        <v>12</v>
      </c>
      <c r="I47" s="63" t="str">
        <f>_xlfn.IFNA(VLOOKUP(B47,'Canterbury 10'!C:J,8,0),"")</f>
        <v/>
      </c>
      <c r="J47" s="63" t="str">
        <f>_xlfn.IFNA(VLOOKUP(B47,'Greenwich 10K'!C:K,9,0),"")</f>
        <v/>
      </c>
      <c r="K47" s="63" t="str">
        <f>_xlfn.IFNA(VLOOKUP(B47,'Dartford HM'!D:J,7,0),"")</f>
        <v/>
      </c>
      <c r="L47" s="63" t="str">
        <f>_xlfn.IFNA(VLOOKUP(B47,'TED PEPPER 10K'!E:J,6,0),"")</f>
        <v/>
      </c>
      <c r="M47" s="63" t="str">
        <f>_xlfn.IFNA(VLOOKUP(B47,'Darent Valley 10K'!E:J,6,0),"")</f>
        <v/>
      </c>
      <c r="N47" s="63" t="str">
        <f>_xlfn.IFNA(VLOOKUP(B47,'Harvel 5'!D:K,8,0),"")</f>
        <v/>
      </c>
      <c r="O47" s="65">
        <f t="shared" si="2"/>
        <v>48</v>
      </c>
      <c r="P47" s="73" t="e">
        <f>SUM(LARGE(C47:N47,{1,2,3,4,5,6,7,8}))</f>
        <v>#NUM!</v>
      </c>
      <c r="Q47" s="63">
        <f t="shared" si="0"/>
        <v>48</v>
      </c>
      <c r="R47" s="67">
        <f t="shared" si="9"/>
        <v>7</v>
      </c>
      <c r="S47" s="108">
        <f t="shared" si="3"/>
        <v>3</v>
      </c>
      <c r="T47" t="str">
        <f t="shared" si="4"/>
        <v>C7</v>
      </c>
      <c r="U47" t="str">
        <f t="shared" si="5"/>
        <v>Jonathan BOTTOMER</v>
      </c>
      <c r="V47">
        <f t="shared" si="6"/>
        <v>48</v>
      </c>
      <c r="W47">
        <f t="shared" si="7"/>
        <v>3</v>
      </c>
    </row>
    <row r="48" spans="1:23" ht="15.75" hidden="1" thickBot="1">
      <c r="A48" s="107" t="s">
        <v>107</v>
      </c>
      <c r="B48" s="62" t="s">
        <v>117</v>
      </c>
      <c r="C48" s="63">
        <f>_xlfn.IFNA(VLOOKUP($B48,'Mob match'!$C$2:$E$180,3,0),"")</f>
        <v>15</v>
      </c>
      <c r="D48" s="63">
        <f>_xlfn.IFNA(VLOOKUP($B48,'August parkrun'!$A$2:$H$203,8,0),"")</f>
        <v>12</v>
      </c>
      <c r="E48" s="63">
        <f>_xlfn.IFNA(VLOOKUP($B48,'Weald 10K'!$E$3:$L$74,8,0),"")</f>
        <v>18</v>
      </c>
      <c r="F48" s="63">
        <f>_xlfn.IFNA(VLOOKUP($B48,KFLKnole!$C$2:$H$93,6,0),"")</f>
        <v>15</v>
      </c>
      <c r="G48" s="64"/>
      <c r="H48" s="63">
        <f>_xlfn.IFNA(VLOOKUP($B48,TurkeyRun!$B$2:$J$900,9,0),"")</f>
        <v>18</v>
      </c>
      <c r="I48" s="63" t="str">
        <f>_xlfn.IFNA(VLOOKUP(B48,'Canterbury 10'!C:J,8,0),"")</f>
        <v/>
      </c>
      <c r="J48" s="63" t="str">
        <f>_xlfn.IFNA(VLOOKUP(B48,'Greenwich 10K'!C:K,9,0),"")</f>
        <v/>
      </c>
      <c r="K48" s="63" t="str">
        <f>_xlfn.IFNA(VLOOKUP(B48,'Dartford HM'!D:J,7,0),"")</f>
        <v/>
      </c>
      <c r="L48" s="63">
        <f>_xlfn.IFNA(VLOOKUP(B48,'TED PEPPER 10K'!E:J,6,0),"")</f>
        <v>18</v>
      </c>
      <c r="M48" s="63">
        <f>_xlfn.IFNA(VLOOKUP(B48,'Darent Valley 10K'!E:J,6,0),"")</f>
        <v>18</v>
      </c>
      <c r="N48" s="63">
        <f>_xlfn.IFNA(VLOOKUP(B48,'Harvel 5'!D:K,8,0),"")</f>
        <v>16</v>
      </c>
      <c r="O48" s="65">
        <f t="shared" si="2"/>
        <v>130</v>
      </c>
      <c r="P48" s="73">
        <f>SUM(LARGE(C48:N48,{1,2,3,4,5,6,7,8}))</f>
        <v>130</v>
      </c>
      <c r="Q48" s="63">
        <f t="shared" si="0"/>
        <v>130</v>
      </c>
      <c r="R48" s="67">
        <f t="shared" si="9"/>
        <v>2</v>
      </c>
      <c r="S48" s="108">
        <f t="shared" si="3"/>
        <v>8</v>
      </c>
      <c r="T48" t="str">
        <f t="shared" si="4"/>
        <v>C2</v>
      </c>
      <c r="U48" t="str">
        <f t="shared" si="5"/>
        <v>Kathryn SUCKLING</v>
      </c>
      <c r="V48">
        <f t="shared" si="6"/>
        <v>130</v>
      </c>
      <c r="W48">
        <f t="shared" si="7"/>
        <v>8</v>
      </c>
    </row>
    <row r="49" spans="1:23" ht="15.75" hidden="1" thickBot="1">
      <c r="A49" s="107" t="s">
        <v>107</v>
      </c>
      <c r="B49" s="62" t="s">
        <v>26</v>
      </c>
      <c r="C49" s="63">
        <f>_xlfn.IFNA(VLOOKUP($B49,'Mob match'!$C$2:$E$180,3,0),"")</f>
        <v>11</v>
      </c>
      <c r="D49" s="63">
        <f>_xlfn.IFNA(VLOOKUP($B49,'August parkrun'!$A$2:$H$203,8,0),"")</f>
        <v>7</v>
      </c>
      <c r="E49" s="63" t="str">
        <f>_xlfn.IFNA(VLOOKUP($B49,'Weald 10K'!$E$3:$L$74,8,0),"")</f>
        <v/>
      </c>
      <c r="F49" s="63">
        <f>_xlfn.IFNA(VLOOKUP($B49,KFLKnole!$C$2:$H$93,6,0),"")</f>
        <v>12</v>
      </c>
      <c r="G49" s="64"/>
      <c r="H49" s="63" t="str">
        <f>_xlfn.IFNA(VLOOKUP($B49,TurkeyRun!$B$2:$J$900,9,0),"")</f>
        <v/>
      </c>
      <c r="I49" s="63" t="str">
        <f>_xlfn.IFNA(VLOOKUP(B49,'Canterbury 10'!C:J,8,0),"")</f>
        <v/>
      </c>
      <c r="J49" s="63" t="str">
        <f>_xlfn.IFNA(VLOOKUP(B49,'Greenwich 10K'!C:K,9,0),"")</f>
        <v/>
      </c>
      <c r="K49" s="63" t="str">
        <f>_xlfn.IFNA(VLOOKUP(B49,'Dartford HM'!D:J,7,0),"")</f>
        <v/>
      </c>
      <c r="L49" s="63" t="str">
        <f>_xlfn.IFNA(VLOOKUP(B49,'TED PEPPER 10K'!E:J,6,0),"")</f>
        <v/>
      </c>
      <c r="M49" s="63">
        <f>_xlfn.IFNA(VLOOKUP(B49,'Darent Valley 10K'!E:J,6,0),"")</f>
        <v>15</v>
      </c>
      <c r="N49" s="63" t="str">
        <f>_xlfn.IFNA(VLOOKUP(B49,'Harvel 5'!D:K,8,0),"")</f>
        <v/>
      </c>
      <c r="O49" s="65">
        <f t="shared" si="2"/>
        <v>45</v>
      </c>
      <c r="P49" s="73" t="e">
        <f>SUM(LARGE(C49:N49,{1,2,3,4,5,6,7,8}))</f>
        <v>#NUM!</v>
      </c>
      <c r="Q49" s="63">
        <f t="shared" si="0"/>
        <v>45</v>
      </c>
      <c r="R49" s="67">
        <f t="shared" si="9"/>
        <v>8</v>
      </c>
      <c r="S49" s="108">
        <f t="shared" si="3"/>
        <v>4</v>
      </c>
      <c r="T49" t="str">
        <f t="shared" si="4"/>
        <v>C8</v>
      </c>
      <c r="U49" t="str">
        <f t="shared" si="5"/>
        <v>Paul Dryden</v>
      </c>
      <c r="V49">
        <f t="shared" si="6"/>
        <v>45</v>
      </c>
      <c r="W49">
        <f t="shared" si="7"/>
        <v>4</v>
      </c>
    </row>
    <row r="50" spans="1:23" ht="15.75" hidden="1" thickBot="1">
      <c r="A50" s="107" t="s">
        <v>107</v>
      </c>
      <c r="B50" s="62" t="s">
        <v>192</v>
      </c>
      <c r="C50" s="63" t="str">
        <f>_xlfn.IFNA(VLOOKUP($B50,'Mob match'!$C$2:$E$180,3,0),"")</f>
        <v/>
      </c>
      <c r="D50" s="63">
        <f>_xlfn.IFNA(VLOOKUP($B50,'August parkrun'!$A$2:$H$203,8,0),"")</f>
        <v>9</v>
      </c>
      <c r="E50" s="63" t="str">
        <f>_xlfn.IFNA(VLOOKUP($B50,'Weald 10K'!$E$3:$L$74,8,0),"")</f>
        <v/>
      </c>
      <c r="F50" s="63" t="str">
        <f>_xlfn.IFNA(VLOOKUP($B50,KFLKnole!$C$2:$H$93,6,0),"")</f>
        <v/>
      </c>
      <c r="G50" s="64"/>
      <c r="H50" s="63" t="str">
        <f>_xlfn.IFNA(VLOOKUP($B50,TurkeyRun!$B$2:$J$900,9,0),"")</f>
        <v/>
      </c>
      <c r="I50" s="63" t="str">
        <f>_xlfn.IFNA(VLOOKUP(B50,'Canterbury 10'!C:J,8,0),"")</f>
        <v/>
      </c>
      <c r="J50" s="63" t="str">
        <f>_xlfn.IFNA(VLOOKUP(B50,'Greenwich 10K'!C:K,9,0),"")</f>
        <v/>
      </c>
      <c r="K50" s="63" t="str">
        <f>_xlfn.IFNA(VLOOKUP(B50,'Dartford HM'!D:J,7,0),"")</f>
        <v/>
      </c>
      <c r="L50" s="63" t="str">
        <f>_xlfn.IFNA(VLOOKUP(B50,'TED PEPPER 10K'!E:J,6,0),"")</f>
        <v/>
      </c>
      <c r="M50" s="63" t="str">
        <f>_xlfn.IFNA(VLOOKUP(B50,'Darent Valley 10K'!E:J,6,0),"")</f>
        <v/>
      </c>
      <c r="N50" s="63" t="str">
        <f>_xlfn.IFNA(VLOOKUP(B50,'Harvel 5'!D:K,8,0),"")</f>
        <v/>
      </c>
      <c r="O50" s="65">
        <f t="shared" si="2"/>
        <v>9</v>
      </c>
      <c r="P50" s="73" t="e">
        <f>SUM(LARGE(C50:N50,{1,2,3,4,5,6,7,8}))</f>
        <v>#NUM!</v>
      </c>
      <c r="Q50" s="63">
        <f t="shared" si="0"/>
        <v>9</v>
      </c>
      <c r="R50" s="67">
        <f t="shared" si="9"/>
        <v>16</v>
      </c>
      <c r="S50" s="108">
        <f t="shared" si="3"/>
        <v>1</v>
      </c>
      <c r="T50" t="str">
        <f t="shared" si="4"/>
        <v>C16</v>
      </c>
      <c r="U50" t="str">
        <f t="shared" si="5"/>
        <v>Paul LENG</v>
      </c>
      <c r="V50">
        <f t="shared" si="6"/>
        <v>9</v>
      </c>
      <c r="W50">
        <f t="shared" si="7"/>
        <v>1</v>
      </c>
    </row>
    <row r="51" spans="1:23" ht="15.75" hidden="1" thickBot="1">
      <c r="A51" s="107" t="s">
        <v>107</v>
      </c>
      <c r="B51" s="62" t="s">
        <v>28</v>
      </c>
      <c r="C51" s="63">
        <f>_xlfn.IFNA(VLOOKUP($B51,'Mob match'!$C$2:$E$180,3,0),"")</f>
        <v>9</v>
      </c>
      <c r="D51" s="63">
        <f>_xlfn.IFNA(VLOOKUP($B51,'August parkrun'!$A$2:$H$203,8,0),"")</f>
        <v>5</v>
      </c>
      <c r="E51" s="63" t="str">
        <f>_xlfn.IFNA(VLOOKUP($B51,'Weald 10K'!$E$3:$L$74,8,0),"")</f>
        <v/>
      </c>
      <c r="F51" s="63" t="str">
        <f>_xlfn.IFNA(VLOOKUP($B51,KFLKnole!$C$2:$H$93,6,0),"")</f>
        <v/>
      </c>
      <c r="G51" s="64"/>
      <c r="H51" s="63">
        <f>_xlfn.IFNA(VLOOKUP($B51,TurkeyRun!$B$2:$J$900,9,0),"")</f>
        <v>15</v>
      </c>
      <c r="I51" s="63">
        <f>_xlfn.IFNA(VLOOKUP(B51,'Canterbury 10'!C:J,8,0),"")</f>
        <v>15</v>
      </c>
      <c r="J51" s="63" t="str">
        <f>_xlfn.IFNA(VLOOKUP(B51,'Greenwich 10K'!C:K,9,0),"")</f>
        <v/>
      </c>
      <c r="K51" s="63" t="str">
        <f>_xlfn.IFNA(VLOOKUP(B51,'Dartford HM'!D:J,7,0),"")</f>
        <v/>
      </c>
      <c r="L51" s="63" t="str">
        <f>_xlfn.IFNA(VLOOKUP(B51,'TED PEPPER 10K'!E:J,6,0),"")</f>
        <v/>
      </c>
      <c r="M51" s="63" t="str">
        <f>_xlfn.IFNA(VLOOKUP(B51,'Darent Valley 10K'!E:J,6,0),"")</f>
        <v/>
      </c>
      <c r="N51" s="63" t="str">
        <f>_xlfn.IFNA(VLOOKUP(B51,'Harvel 5'!D:K,8,0),"")</f>
        <v/>
      </c>
      <c r="O51" s="65">
        <f t="shared" si="2"/>
        <v>44</v>
      </c>
      <c r="P51" s="73" t="e">
        <f>SUM(LARGE(C51:N51,{1,2,3,4,5,6,7,8}))</f>
        <v>#NUM!</v>
      </c>
      <c r="Q51" s="63">
        <f t="shared" si="0"/>
        <v>44</v>
      </c>
      <c r="R51" s="67">
        <f t="shared" si="9"/>
        <v>10</v>
      </c>
      <c r="S51" s="108">
        <f t="shared" si="3"/>
        <v>4</v>
      </c>
      <c r="T51" t="str">
        <f t="shared" si="4"/>
        <v>C10</v>
      </c>
      <c r="U51" t="str">
        <f t="shared" si="5"/>
        <v>Paul Whelan</v>
      </c>
      <c r="V51">
        <f t="shared" si="6"/>
        <v>44</v>
      </c>
      <c r="W51">
        <f t="shared" si="7"/>
        <v>4</v>
      </c>
    </row>
    <row r="52" spans="1:23" ht="15.75" hidden="1" thickBot="1">
      <c r="A52" s="107" t="s">
        <v>107</v>
      </c>
      <c r="B52" s="62" t="s">
        <v>50</v>
      </c>
      <c r="C52" s="63">
        <f>_xlfn.IFNA(VLOOKUP($B52,'Mob match'!$C$2:$E$180,3,0),"")</f>
        <v>6</v>
      </c>
      <c r="D52" s="63" t="str">
        <f>_xlfn.IFNA(VLOOKUP($B52,'August parkrun'!$A$2:$H$203,8,0),"")</f>
        <v/>
      </c>
      <c r="E52" s="63" t="str">
        <f>_xlfn.IFNA(VLOOKUP($B52,'Weald 10K'!$E$3:$L$74,8,0),"")</f>
        <v/>
      </c>
      <c r="F52" s="63" t="str">
        <f>_xlfn.IFNA(VLOOKUP($B52,KFLKnole!$C$2:$H$93,6,0),"")</f>
        <v/>
      </c>
      <c r="G52" s="64"/>
      <c r="H52" s="63" t="str">
        <f>_xlfn.IFNA(VLOOKUP($B52,TurkeyRun!$B$2:$J$900,9,0),"")</f>
        <v/>
      </c>
      <c r="I52" s="63" t="str">
        <f>_xlfn.IFNA(VLOOKUP(B52,'Canterbury 10'!C:J,8,0),"")</f>
        <v/>
      </c>
      <c r="J52" s="63" t="str">
        <f>_xlfn.IFNA(VLOOKUP(B52,'Greenwich 10K'!C:K,9,0),"")</f>
        <v/>
      </c>
      <c r="K52" s="63" t="str">
        <f>_xlfn.IFNA(VLOOKUP(B52,'Dartford HM'!D:J,7,0),"")</f>
        <v/>
      </c>
      <c r="L52" s="63" t="str">
        <f>_xlfn.IFNA(VLOOKUP(B52,'TED PEPPER 10K'!E:J,6,0),"")</f>
        <v/>
      </c>
      <c r="M52" s="63" t="str">
        <f>_xlfn.IFNA(VLOOKUP(B52,'Darent Valley 10K'!E:J,6,0),"")</f>
        <v/>
      </c>
      <c r="N52" s="63" t="str">
        <f>_xlfn.IFNA(VLOOKUP(B52,'Harvel 5'!D:K,8,0),"")</f>
        <v/>
      </c>
      <c r="O52" s="65">
        <f t="shared" si="2"/>
        <v>6</v>
      </c>
      <c r="P52" s="73" t="e">
        <f>SUM(LARGE(C52:N52,{1,2,3,4,5,6,7,8}))</f>
        <v>#NUM!</v>
      </c>
      <c r="Q52" s="63">
        <f t="shared" si="0"/>
        <v>6</v>
      </c>
      <c r="R52" s="67">
        <f t="shared" si="9"/>
        <v>17</v>
      </c>
      <c r="S52" s="108">
        <f t="shared" si="3"/>
        <v>1</v>
      </c>
      <c r="T52" t="str">
        <f t="shared" si="4"/>
        <v>C17</v>
      </c>
      <c r="U52" t="str">
        <f t="shared" si="5"/>
        <v>Peter Barrett</v>
      </c>
      <c r="V52">
        <f t="shared" si="6"/>
        <v>6</v>
      </c>
      <c r="W52">
        <f t="shared" si="7"/>
        <v>1</v>
      </c>
    </row>
    <row r="53" spans="1:23" ht="15.75" hidden="1" thickBot="1">
      <c r="A53" s="107" t="s">
        <v>107</v>
      </c>
      <c r="B53" s="62" t="s">
        <v>17</v>
      </c>
      <c r="C53" s="63">
        <f>_xlfn.IFNA(VLOOKUP($B53,'Mob match'!$C$2:$E$180,3,0),"")</f>
        <v>16</v>
      </c>
      <c r="D53" s="63">
        <f>_xlfn.IFNA(VLOOKUP($B53,'August parkrun'!$A$2:$H$203,8,0),"")</f>
        <v>14</v>
      </c>
      <c r="E53" s="63">
        <f>_xlfn.IFNA(VLOOKUP($B53,'Weald 10K'!$E$3:$L$74,8,0),"")</f>
        <v>20</v>
      </c>
      <c r="F53" s="63">
        <f>_xlfn.IFNA(VLOOKUP($B53,KFLKnole!$C$2:$H$93,6,0),"")</f>
        <v>16</v>
      </c>
      <c r="G53" s="64"/>
      <c r="H53" s="63">
        <f>_xlfn.IFNA(VLOOKUP($B53,TurkeyRun!$B$2:$J$900,9,0),"")</f>
        <v>20</v>
      </c>
      <c r="I53" s="63" t="str">
        <f>_xlfn.IFNA(VLOOKUP(B53,'Canterbury 10'!C:J,8,0),"")</f>
        <v/>
      </c>
      <c r="J53" s="63" t="str">
        <f>_xlfn.IFNA(VLOOKUP(B53,'Greenwich 10K'!C:K,9,0),"")</f>
        <v/>
      </c>
      <c r="K53" s="63" t="str">
        <f>_xlfn.IFNA(VLOOKUP(B53,'Dartford HM'!D:J,7,0),"")</f>
        <v/>
      </c>
      <c r="L53" s="63">
        <f>_xlfn.IFNA(VLOOKUP(B53,'TED PEPPER 10K'!E:J,6,0),"")</f>
        <v>20</v>
      </c>
      <c r="M53" s="63">
        <f>_xlfn.IFNA(VLOOKUP(B53,'Darent Valley 10K'!E:J,6,0),"")</f>
        <v>20</v>
      </c>
      <c r="N53" s="63">
        <f>_xlfn.IFNA(VLOOKUP(B53,'Harvel 5'!D:K,8,0),"")</f>
        <v>20</v>
      </c>
      <c r="O53" s="65">
        <f t="shared" si="2"/>
        <v>146</v>
      </c>
      <c r="P53" s="73">
        <f>SUM(LARGE(C53:N53,{1,2,3,4,5,6,7,8}))</f>
        <v>146</v>
      </c>
      <c r="Q53" s="63">
        <f t="shared" si="0"/>
        <v>146</v>
      </c>
      <c r="R53" s="67">
        <f t="shared" si="9"/>
        <v>1</v>
      </c>
      <c r="S53" s="108">
        <f t="shared" si="3"/>
        <v>8</v>
      </c>
      <c r="T53" t="str">
        <f t="shared" si="4"/>
        <v>C1</v>
      </c>
      <c r="U53" t="str">
        <f t="shared" si="5"/>
        <v>Peter Fisher</v>
      </c>
      <c r="V53">
        <f t="shared" si="6"/>
        <v>146</v>
      </c>
      <c r="W53">
        <f t="shared" si="7"/>
        <v>8</v>
      </c>
    </row>
    <row r="54" spans="1:23" ht="15.75" hidden="1" thickBot="1">
      <c r="A54" s="107" t="s">
        <v>107</v>
      </c>
      <c r="B54" s="62" t="s">
        <v>2</v>
      </c>
      <c r="C54" s="63">
        <f>_xlfn.IFNA(VLOOKUP($B54,'Mob match'!$C$2:$E$180,3,0),"")</f>
        <v>20</v>
      </c>
      <c r="D54" s="63" t="str">
        <f>_xlfn.IFNA(VLOOKUP($B54,'August parkrun'!$A$2:$H$203,8,0),"")</f>
        <v/>
      </c>
      <c r="E54" s="63" t="str">
        <f>_xlfn.IFNA(VLOOKUP($B54,'Weald 10K'!$E$3:$L$74,8,0),"")</f>
        <v/>
      </c>
      <c r="F54" s="63">
        <f>_xlfn.IFNA(VLOOKUP($B54,KFLKnole!$C$2:$H$93,6,0),"")</f>
        <v>20</v>
      </c>
      <c r="G54" s="64"/>
      <c r="H54" s="63" t="str">
        <f>_xlfn.IFNA(VLOOKUP($B54,TurkeyRun!$B$2:$J$900,9,0),"")</f>
        <v/>
      </c>
      <c r="I54" s="63" t="str">
        <f>_xlfn.IFNA(VLOOKUP(B54,'Canterbury 10'!C:J,8,0),"")</f>
        <v/>
      </c>
      <c r="J54" s="63" t="str">
        <f>_xlfn.IFNA(VLOOKUP(B54,'Greenwich 10K'!C:K,9,0),"")</f>
        <v/>
      </c>
      <c r="K54" s="63" t="str">
        <f>_xlfn.IFNA(VLOOKUP(B54,'Dartford HM'!D:J,7,0),"")</f>
        <v/>
      </c>
      <c r="L54" s="63" t="str">
        <f>_xlfn.IFNA(VLOOKUP(B54,'TED PEPPER 10K'!E:J,6,0),"")</f>
        <v/>
      </c>
      <c r="M54" s="63" t="str">
        <f>_xlfn.IFNA(VLOOKUP(B54,'Darent Valley 10K'!E:J,6,0),"")</f>
        <v/>
      </c>
      <c r="N54" s="63" t="str">
        <f>_xlfn.IFNA(VLOOKUP(B54,'Harvel 5'!D:K,8,0),"")</f>
        <v/>
      </c>
      <c r="O54" s="65">
        <f t="shared" si="2"/>
        <v>40</v>
      </c>
      <c r="P54" s="73" t="e">
        <f>SUM(LARGE(C54:N54,{1,2,3,4,5,6,7,8}))</f>
        <v>#NUM!</v>
      </c>
      <c r="Q54" s="63">
        <f t="shared" si="0"/>
        <v>40</v>
      </c>
      <c r="R54" s="67">
        <f t="shared" si="9"/>
        <v>12</v>
      </c>
      <c r="S54" s="108">
        <f t="shared" si="3"/>
        <v>2</v>
      </c>
      <c r="T54" t="str">
        <f t="shared" si="4"/>
        <v>C12</v>
      </c>
      <c r="U54" t="str">
        <f t="shared" si="5"/>
        <v>Robert Dally</v>
      </c>
      <c r="V54">
        <f t="shared" si="6"/>
        <v>40</v>
      </c>
      <c r="W54">
        <f t="shared" si="7"/>
        <v>2</v>
      </c>
    </row>
    <row r="55" spans="1:23" ht="15.75" hidden="1" thickBot="1">
      <c r="A55" s="107" t="s">
        <v>107</v>
      </c>
      <c r="B55" s="62" t="s">
        <v>135</v>
      </c>
      <c r="C55" s="63">
        <f>_xlfn.IFNA(VLOOKUP($B55,'Mob match'!$C$2:$E$180,3,0),"")</f>
        <v>8</v>
      </c>
      <c r="D55" s="63">
        <f>_xlfn.IFNA(VLOOKUP($B55,'August parkrun'!$A$2:$H$203,8,0),"")</f>
        <v>11</v>
      </c>
      <c r="E55" s="63" t="str">
        <f>_xlfn.IFNA(VLOOKUP($B55,'Weald 10K'!$E$3:$L$74,8,0),"")</f>
        <v/>
      </c>
      <c r="F55" s="63" t="str">
        <f>_xlfn.IFNA(VLOOKUP($B55,KFLKnole!$C$2:$H$93,6,0),"")</f>
        <v/>
      </c>
      <c r="G55" s="64"/>
      <c r="H55" s="63" t="str">
        <f>_xlfn.IFNA(VLOOKUP($B55,TurkeyRun!$B$2:$J$900,9,0),"")</f>
        <v/>
      </c>
      <c r="I55" s="63" t="str">
        <f>_xlfn.IFNA(VLOOKUP(B55,'Canterbury 10'!C:J,8,0),"")</f>
        <v/>
      </c>
      <c r="J55" s="63" t="str">
        <f>_xlfn.IFNA(VLOOKUP(B55,'Greenwich 10K'!C:K,9,0),"")</f>
        <v/>
      </c>
      <c r="K55" s="63" t="str">
        <f>_xlfn.IFNA(VLOOKUP(B55,'Dartford HM'!D:J,7,0),"")</f>
        <v/>
      </c>
      <c r="L55" s="63" t="str">
        <f>_xlfn.IFNA(VLOOKUP(B55,'TED PEPPER 10K'!E:J,6,0),"")</f>
        <v/>
      </c>
      <c r="M55" s="63" t="str">
        <f>_xlfn.IFNA(VLOOKUP(B55,'Darent Valley 10K'!E:J,6,0),"")</f>
        <v/>
      </c>
      <c r="N55" s="63" t="str">
        <f>_xlfn.IFNA(VLOOKUP(B55,'Harvel 5'!D:K,8,0),"")</f>
        <v/>
      </c>
      <c r="O55" s="65">
        <f t="shared" si="2"/>
        <v>19</v>
      </c>
      <c r="P55" s="73" t="e">
        <f>SUM(LARGE(C55:N55,{1,2,3,4,5,6,7,8}))</f>
        <v>#NUM!</v>
      </c>
      <c r="Q55" s="63">
        <f t="shared" si="0"/>
        <v>19</v>
      </c>
      <c r="R55" s="67">
        <f t="shared" si="9"/>
        <v>14</v>
      </c>
      <c r="S55" s="108">
        <f t="shared" si="3"/>
        <v>2</v>
      </c>
      <c r="T55" t="str">
        <f t="shared" si="4"/>
        <v>C14</v>
      </c>
      <c r="U55" t="str">
        <f t="shared" si="5"/>
        <v>Sam Hickling</v>
      </c>
      <c r="V55">
        <f t="shared" si="6"/>
        <v>19</v>
      </c>
      <c r="W55">
        <f t="shared" si="7"/>
        <v>2</v>
      </c>
    </row>
    <row r="56" spans="1:23" ht="15.75" hidden="1" thickBot="1">
      <c r="A56" s="107" t="s">
        <v>107</v>
      </c>
      <c r="B56" s="62" t="s">
        <v>12</v>
      </c>
      <c r="C56" s="63">
        <f>_xlfn.IFNA(VLOOKUP($B56,'Mob match'!$C$2:$E$180,3,0),"")</f>
        <v>18</v>
      </c>
      <c r="D56" s="63">
        <f>_xlfn.IFNA(VLOOKUP($B56,'August parkrun'!$A$2:$H$203,8,0),"")</f>
        <v>13</v>
      </c>
      <c r="E56" s="63" t="str">
        <f>_xlfn.IFNA(VLOOKUP($B56,'Weald 10K'!$E$3:$L$74,8,0),"")</f>
        <v/>
      </c>
      <c r="F56" s="63" t="str">
        <f>_xlfn.IFNA(VLOOKUP($B56,KFLKnole!$C$2:$H$93,6,0),"")</f>
        <v/>
      </c>
      <c r="G56" s="64"/>
      <c r="H56" s="63" t="str">
        <f>_xlfn.IFNA(VLOOKUP($B56,TurkeyRun!$B$2:$J$900,9,0),"")</f>
        <v/>
      </c>
      <c r="I56" s="63">
        <f>_xlfn.IFNA(VLOOKUP(B56,'Canterbury 10'!C:J,8,0),"")</f>
        <v>20</v>
      </c>
      <c r="J56" s="63" t="str">
        <f>_xlfn.IFNA(VLOOKUP(B56,'Greenwich 10K'!C:K,9,0),"")</f>
        <v/>
      </c>
      <c r="K56" s="63" t="str">
        <f>_xlfn.IFNA(VLOOKUP(B56,'Dartford HM'!D:J,7,0),"")</f>
        <v/>
      </c>
      <c r="L56" s="63" t="str">
        <f>_xlfn.IFNA(VLOOKUP(B56,'TED PEPPER 10K'!E:J,6,0),"")</f>
        <v/>
      </c>
      <c r="M56" s="63" t="str">
        <f>_xlfn.IFNA(VLOOKUP(B56,'Darent Valley 10K'!E:J,6,0),"")</f>
        <v/>
      </c>
      <c r="N56" s="63" t="str">
        <f>_xlfn.IFNA(VLOOKUP(B56,'Harvel 5'!D:K,8,0),"")</f>
        <v/>
      </c>
      <c r="O56" s="65">
        <f t="shared" si="2"/>
        <v>51</v>
      </c>
      <c r="P56" s="73" t="e">
        <f>SUM(LARGE(C56:N56,{1,2,3,4,5,6,7,8}))</f>
        <v>#NUM!</v>
      </c>
      <c r="Q56" s="63">
        <f t="shared" si="0"/>
        <v>51</v>
      </c>
      <c r="R56" s="67">
        <f t="shared" si="9"/>
        <v>6</v>
      </c>
      <c r="S56" s="108">
        <f t="shared" si="3"/>
        <v>3</v>
      </c>
      <c r="T56" t="str">
        <f t="shared" si="4"/>
        <v>C6</v>
      </c>
      <c r="U56" t="str">
        <f t="shared" si="5"/>
        <v>Sam Perry</v>
      </c>
      <c r="V56">
        <f t="shared" si="6"/>
        <v>51</v>
      </c>
      <c r="W56">
        <f t="shared" si="7"/>
        <v>3</v>
      </c>
    </row>
    <row r="57" spans="1:23" ht="15.75" hidden="1" thickBot="1">
      <c r="A57" s="107" t="s">
        <v>107</v>
      </c>
      <c r="B57" s="62" t="s">
        <v>22</v>
      </c>
      <c r="C57" s="63">
        <f>_xlfn.IFNA(VLOOKUP($B57,'Mob match'!$C$2:$E$180,3,0),"")</f>
        <v>13</v>
      </c>
      <c r="D57" s="63">
        <f>_xlfn.IFNA(VLOOKUP($B57,'August parkrun'!$A$2:$H$203,8,0),"")</f>
        <v>16</v>
      </c>
      <c r="E57" s="63" t="str">
        <f>_xlfn.IFNA(VLOOKUP($B57,'Weald 10K'!$E$3:$L$74,8,0),"")</f>
        <v/>
      </c>
      <c r="F57" s="63">
        <f>_xlfn.IFNA(VLOOKUP($B57,KFLKnole!$C$2:$H$93,6,0),"")</f>
        <v>11</v>
      </c>
      <c r="G57" s="64"/>
      <c r="H57" s="63" t="str">
        <f>_xlfn.IFNA(VLOOKUP($B57,TurkeyRun!$B$2:$J$900,9,0),"")</f>
        <v/>
      </c>
      <c r="I57" s="63" t="str">
        <f>_xlfn.IFNA(VLOOKUP(B57,'Canterbury 10'!C:J,8,0),"")</f>
        <v/>
      </c>
      <c r="J57" s="63" t="str">
        <f>_xlfn.IFNA(VLOOKUP(B57,'Greenwich 10K'!C:K,9,0),"")</f>
        <v/>
      </c>
      <c r="K57" s="63" t="str">
        <f>_xlfn.IFNA(VLOOKUP(B57,'Dartford HM'!D:J,7,0),"")</f>
        <v/>
      </c>
      <c r="L57" s="63" t="str">
        <f>_xlfn.IFNA(VLOOKUP(B57,'TED PEPPER 10K'!E:J,6,0),"")</f>
        <v/>
      </c>
      <c r="M57" s="63" t="str">
        <f>_xlfn.IFNA(VLOOKUP(B57,'Darent Valley 10K'!E:J,6,0),"")</f>
        <v/>
      </c>
      <c r="N57" s="63" t="str">
        <f>_xlfn.IFNA(VLOOKUP(B57,'Harvel 5'!D:K,8,0),"")</f>
        <v/>
      </c>
      <c r="O57" s="65">
        <f t="shared" si="2"/>
        <v>40</v>
      </c>
      <c r="P57" s="73" t="e">
        <f>SUM(LARGE(C57:N57,{1,2,3,4,5,6,7,8}))</f>
        <v>#NUM!</v>
      </c>
      <c r="Q57" s="63">
        <f t="shared" si="0"/>
        <v>40</v>
      </c>
      <c r="R57" s="67">
        <f t="shared" si="9"/>
        <v>12</v>
      </c>
      <c r="S57" s="108">
        <f t="shared" si="3"/>
        <v>3</v>
      </c>
      <c r="T57" t="str">
        <f t="shared" si="4"/>
        <v>C12</v>
      </c>
      <c r="U57" t="str">
        <f t="shared" si="5"/>
        <v>Stephen Faulkner</v>
      </c>
      <c r="V57">
        <f t="shared" si="6"/>
        <v>40</v>
      </c>
      <c r="W57">
        <f t="shared" si="7"/>
        <v>3</v>
      </c>
    </row>
    <row r="58" spans="1:23" ht="15.75" hidden="1" thickBot="1">
      <c r="A58" s="109" t="s">
        <v>107</v>
      </c>
      <c r="B58" s="110" t="s">
        <v>157</v>
      </c>
      <c r="C58" s="111">
        <f>_xlfn.IFNA(VLOOKUP($B58,'Mob match'!$C$2:$E$180,3,0),"")</f>
        <v>15</v>
      </c>
      <c r="D58" s="111">
        <f>_xlfn.IFNA(VLOOKUP($B58,'August parkrun'!$A$2:$H$203,8,0),"")</f>
        <v>18</v>
      </c>
      <c r="E58" s="111">
        <f>_xlfn.IFNA(VLOOKUP($B58,'Weald 10K'!$E$3:$L$74,8,0),"")</f>
        <v>14</v>
      </c>
      <c r="F58" s="111">
        <f>_xlfn.IFNA(VLOOKUP($B58,KFLKnole!$C$2:$H$93,6,0),"")</f>
        <v>13</v>
      </c>
      <c r="G58" s="112"/>
      <c r="H58" s="111">
        <f>_xlfn.IFNA(VLOOKUP($B58,TurkeyRun!$B$2:$J$900,9,0),"")</f>
        <v>16</v>
      </c>
      <c r="I58" s="111">
        <f>_xlfn.IFNA(VLOOKUP(B58,'Canterbury 10'!C:J,8,0),"")</f>
        <v>16</v>
      </c>
      <c r="J58" s="111" t="str">
        <f>_xlfn.IFNA(VLOOKUP(B58,'Greenwich 10K'!C:K,9,0),"")</f>
        <v/>
      </c>
      <c r="K58" s="111">
        <f>_xlfn.IFNA(VLOOKUP(B58,'Dartford HM'!D:J,7,0),"")</f>
        <v>20</v>
      </c>
      <c r="L58" s="111">
        <f>_xlfn.IFNA(VLOOKUP(B58,'TED PEPPER 10K'!E:J,6,0),"")</f>
        <v>16</v>
      </c>
      <c r="M58" s="111" t="str">
        <f>_xlfn.IFNA(VLOOKUP(B58,'Darent Valley 10K'!E:J,6,0),"")</f>
        <v/>
      </c>
      <c r="N58" s="111">
        <f>_xlfn.IFNA(VLOOKUP(B58,'Harvel 5'!D:K,8,0),"")</f>
        <v>15</v>
      </c>
      <c r="O58" s="113">
        <f t="shared" si="2"/>
        <v>143</v>
      </c>
      <c r="P58" s="131">
        <f>SUM(LARGE(C58:N58,{1,2,3,4,5,6,7,8}))</f>
        <v>130</v>
      </c>
      <c r="Q58" s="111">
        <f t="shared" si="0"/>
        <v>130</v>
      </c>
      <c r="R58" s="114">
        <f t="shared" si="9"/>
        <v>2</v>
      </c>
      <c r="S58" s="115">
        <f t="shared" si="3"/>
        <v>9</v>
      </c>
      <c r="T58" t="s">
        <v>1650</v>
      </c>
      <c r="U58" t="str">
        <f t="shared" si="5"/>
        <v>Steve White</v>
      </c>
      <c r="V58">
        <f t="shared" si="6"/>
        <v>130</v>
      </c>
      <c r="W58">
        <f t="shared" si="7"/>
        <v>9</v>
      </c>
    </row>
    <row r="59" spans="1:23" ht="15.75" hidden="1" thickBot="1">
      <c r="A59" s="116" t="s">
        <v>108</v>
      </c>
      <c r="B59" s="117" t="s">
        <v>25</v>
      </c>
      <c r="C59" s="102">
        <f>_xlfn.IFNA(VLOOKUP($B59,'Mob match'!$C$2:$E$180,3,0),"")</f>
        <v>15</v>
      </c>
      <c r="D59" s="102">
        <f>_xlfn.IFNA(VLOOKUP($B59,'August parkrun'!$A$2:$H$203,8,0),"")</f>
        <v>7</v>
      </c>
      <c r="E59" s="102" t="str">
        <f>_xlfn.IFNA(VLOOKUP($B59,'Weald 10K'!$E$3:$L$74,8,0),"")</f>
        <v/>
      </c>
      <c r="F59" s="102" t="str">
        <f>_xlfn.IFNA(VLOOKUP($B59,KFLKnole!$C$2:$H$93,6,0),"")</f>
        <v/>
      </c>
      <c r="G59" s="103"/>
      <c r="H59" s="102" t="str">
        <f>_xlfn.IFNA(VLOOKUP($B59,TurkeyRun!$B$2:$J$900,9,0),"")</f>
        <v/>
      </c>
      <c r="I59" s="102" t="str">
        <f>_xlfn.IFNA(VLOOKUP(B59,'Canterbury 10'!C:J,8,0),"")</f>
        <v/>
      </c>
      <c r="J59" s="102" t="str">
        <f>_xlfn.IFNA(VLOOKUP(B59,'Greenwich 10K'!C:K,9,0),"")</f>
        <v/>
      </c>
      <c r="K59" s="102" t="str">
        <f>_xlfn.IFNA(VLOOKUP(B59,'Dartford HM'!D:J,7,0),"")</f>
        <v/>
      </c>
      <c r="L59" s="102" t="str">
        <f>_xlfn.IFNA(VLOOKUP(B59,'TED PEPPER 10K'!E:J,6,0),"")</f>
        <v/>
      </c>
      <c r="M59" s="102" t="str">
        <f>_xlfn.IFNA(VLOOKUP(B59,'Darent Valley 10K'!E:J,6,0),"")</f>
        <v/>
      </c>
      <c r="N59" s="102" t="str">
        <f>_xlfn.IFNA(VLOOKUP(B59,'Harvel 5'!D:K,8,0),"")</f>
        <v/>
      </c>
      <c r="O59" s="104">
        <f t="shared" si="2"/>
        <v>22</v>
      </c>
      <c r="P59" s="130" t="e">
        <f>SUM(LARGE(C59:N59,{1,2,3,4,5,6,7,8}))</f>
        <v>#NUM!</v>
      </c>
      <c r="Q59" s="102">
        <f t="shared" si="0"/>
        <v>22</v>
      </c>
      <c r="R59" s="121">
        <f t="shared" ref="R59:R81" si="10">RANK(Q59,Q$59:Q$81)</f>
        <v>20</v>
      </c>
      <c r="S59" s="106">
        <f t="shared" si="3"/>
        <v>2</v>
      </c>
      <c r="T59" t="str">
        <f t="shared" si="4"/>
        <v>D20</v>
      </c>
      <c r="U59" t="str">
        <f t="shared" si="5"/>
        <v>Adam Flynn</v>
      </c>
      <c r="V59">
        <f t="shared" si="6"/>
        <v>22</v>
      </c>
      <c r="W59">
        <f t="shared" si="7"/>
        <v>2</v>
      </c>
    </row>
    <row r="60" spans="1:23" ht="15.75" hidden="1" thickBot="1">
      <c r="A60" s="118" t="s">
        <v>108</v>
      </c>
      <c r="B60" s="68" t="s">
        <v>35</v>
      </c>
      <c r="C60" s="63">
        <f>_xlfn.IFNA(VLOOKUP($B60,'Mob match'!$C$2:$E$180,3,0),"")</f>
        <v>8</v>
      </c>
      <c r="D60" s="63">
        <f>_xlfn.IFNA(VLOOKUP($B60,'August parkrun'!$A$2:$H$203,8,0),"")</f>
        <v>9</v>
      </c>
      <c r="E60" s="63" t="str">
        <f>_xlfn.IFNA(VLOOKUP($B60,'Weald 10K'!$E$3:$L$74,8,0),"")</f>
        <v/>
      </c>
      <c r="F60" s="63">
        <f>_xlfn.IFNA(VLOOKUP($B60,KFLKnole!$C$2:$H$93,6,0),"")</f>
        <v>11</v>
      </c>
      <c r="G60" s="64"/>
      <c r="H60" s="63" t="str">
        <f>_xlfn.IFNA(VLOOKUP($B60,TurkeyRun!$B$2:$J$900,9,0),"")</f>
        <v/>
      </c>
      <c r="I60" s="63" t="str">
        <f>_xlfn.IFNA(VLOOKUP(B60,'Canterbury 10'!C:J,8,0),"")</f>
        <v/>
      </c>
      <c r="J60" s="63" t="str">
        <f>_xlfn.IFNA(VLOOKUP(B60,'Greenwich 10K'!C:K,9,0),"")</f>
        <v/>
      </c>
      <c r="K60" s="63" t="str">
        <f>_xlfn.IFNA(VLOOKUP(B60,'Dartford HM'!D:J,7,0),"")</f>
        <v/>
      </c>
      <c r="L60" s="63" t="str">
        <f>_xlfn.IFNA(VLOOKUP(B60,'TED PEPPER 10K'!E:J,6,0),"")</f>
        <v/>
      </c>
      <c r="M60" s="63" t="str">
        <f>_xlfn.IFNA(VLOOKUP(B60,'Darent Valley 10K'!E:J,6,0),"")</f>
        <v/>
      </c>
      <c r="N60" s="63" t="str">
        <f>_xlfn.IFNA(VLOOKUP(B60,'Harvel 5'!D:K,8,0),"")</f>
        <v/>
      </c>
      <c r="O60" s="65">
        <f t="shared" si="2"/>
        <v>28</v>
      </c>
      <c r="P60" s="73" t="e">
        <f>SUM(LARGE(C60:N60,{1,2,3,4,5,6,7,8}))</f>
        <v>#NUM!</v>
      </c>
      <c r="Q60" s="63">
        <f t="shared" si="0"/>
        <v>28</v>
      </c>
      <c r="R60" s="67">
        <f t="shared" si="10"/>
        <v>17</v>
      </c>
      <c r="S60" s="108">
        <f t="shared" si="3"/>
        <v>3</v>
      </c>
      <c r="T60" t="str">
        <f t="shared" si="4"/>
        <v>D17</v>
      </c>
      <c r="U60" t="str">
        <f t="shared" si="5"/>
        <v>Angela Feeney</v>
      </c>
      <c r="V60">
        <f t="shared" si="6"/>
        <v>28</v>
      </c>
      <c r="W60">
        <f t="shared" si="7"/>
        <v>3</v>
      </c>
    </row>
    <row r="61" spans="1:23" ht="15.75" hidden="1" thickBot="1">
      <c r="A61" s="118" t="s">
        <v>108</v>
      </c>
      <c r="B61" s="68" t="s">
        <v>178</v>
      </c>
      <c r="C61" s="63" t="str">
        <f>_xlfn.IFNA(VLOOKUP($B61,'Mob match'!$C$2:$E$180,3,0),"")</f>
        <v/>
      </c>
      <c r="D61" s="63">
        <f>_xlfn.IFNA(VLOOKUP($B61,'August parkrun'!$A$2:$H$203,8,0),"")</f>
        <v>16</v>
      </c>
      <c r="E61" s="63" t="str">
        <f>_xlfn.IFNA(VLOOKUP($B61,'Weald 10K'!$E$3:$L$74,8,0),"")</f>
        <v/>
      </c>
      <c r="F61" s="63" t="str">
        <f>_xlfn.IFNA(VLOOKUP($B61,KFLKnole!$C$2:$H$93,6,0),"")</f>
        <v/>
      </c>
      <c r="G61" s="64"/>
      <c r="H61" s="63" t="str">
        <f>_xlfn.IFNA(VLOOKUP($B61,TurkeyRun!$B$2:$J$900,9,0),"")</f>
        <v/>
      </c>
      <c r="I61" s="63" t="str">
        <f>_xlfn.IFNA(VLOOKUP(B61,'Canterbury 10'!C:J,8,0),"")</f>
        <v/>
      </c>
      <c r="J61" s="63" t="str">
        <f>_xlfn.IFNA(VLOOKUP(B61,'Greenwich 10K'!C:K,9,0),"")</f>
        <v/>
      </c>
      <c r="K61" s="63" t="str">
        <f>_xlfn.IFNA(VLOOKUP(B61,'Dartford HM'!D:J,7,0),"")</f>
        <v/>
      </c>
      <c r="L61" s="63" t="str">
        <f>_xlfn.IFNA(VLOOKUP(B61,'TED PEPPER 10K'!E:J,6,0),"")</f>
        <v/>
      </c>
      <c r="M61" s="63" t="str">
        <f>_xlfn.IFNA(VLOOKUP(B61,'Darent Valley 10K'!E:J,6,0),"")</f>
        <v/>
      </c>
      <c r="N61" s="63" t="str">
        <f>_xlfn.IFNA(VLOOKUP(B61,'Harvel 5'!D:K,8,0),"")</f>
        <v/>
      </c>
      <c r="O61" s="65">
        <f t="shared" si="2"/>
        <v>16</v>
      </c>
      <c r="P61" s="73" t="e">
        <f>SUM(LARGE(C61:N61,{1,2,3,4,5,6,7,8}))</f>
        <v>#NUM!</v>
      </c>
      <c r="Q61" s="63">
        <f t="shared" si="0"/>
        <v>16</v>
      </c>
      <c r="R61" s="67">
        <f t="shared" si="10"/>
        <v>22</v>
      </c>
      <c r="S61" s="108">
        <f t="shared" si="3"/>
        <v>1</v>
      </c>
      <c r="T61" t="str">
        <f t="shared" si="4"/>
        <v>D22</v>
      </c>
      <c r="U61" t="str">
        <f t="shared" si="5"/>
        <v>Bruce SHELMERDINE</v>
      </c>
      <c r="V61">
        <f t="shared" si="6"/>
        <v>16</v>
      </c>
      <c r="W61">
        <f t="shared" si="7"/>
        <v>1</v>
      </c>
    </row>
    <row r="62" spans="1:23" ht="15.75" hidden="1" thickBot="1">
      <c r="A62" s="118" t="s">
        <v>108</v>
      </c>
      <c r="B62" s="68" t="s">
        <v>146</v>
      </c>
      <c r="C62" s="63">
        <f>_xlfn.IFNA(VLOOKUP($B62,'Mob match'!$C$2:$E$180,3,0),"")</f>
        <v>16</v>
      </c>
      <c r="D62" s="63" t="str">
        <f>_xlfn.IFNA(VLOOKUP($B62,'August parkrun'!$A$2:$H$203,8,0),"")</f>
        <v/>
      </c>
      <c r="E62" s="63" t="str">
        <f>_xlfn.IFNA(VLOOKUP($B62,'Weald 10K'!$E$3:$L$74,8,0),"")</f>
        <v/>
      </c>
      <c r="F62" s="63" t="str">
        <f>_xlfn.IFNA(VLOOKUP($B62,KFLKnole!$C$2:$H$93,6,0),"")</f>
        <v/>
      </c>
      <c r="G62" s="64"/>
      <c r="H62" s="63" t="str">
        <f>_xlfn.IFNA(VLOOKUP($B62,TurkeyRun!$B$2:$J$900,9,0),"")</f>
        <v/>
      </c>
      <c r="I62" s="63">
        <f>_xlfn.IFNA(VLOOKUP(B62,'Canterbury 10'!C:J,8,0),"")</f>
        <v>10</v>
      </c>
      <c r="J62" s="63">
        <f>_xlfn.IFNA(VLOOKUP(B62,'Greenwich 10K'!C:K,9,0),"")</f>
        <v>15</v>
      </c>
      <c r="K62" s="63" t="str">
        <f>_xlfn.IFNA(VLOOKUP(B62,'Dartford HM'!D:J,7,0),"")</f>
        <v/>
      </c>
      <c r="L62" s="63" t="str">
        <f>_xlfn.IFNA(VLOOKUP(B62,'TED PEPPER 10K'!E:J,6,0),"")</f>
        <v/>
      </c>
      <c r="M62" s="63" t="str">
        <f>_xlfn.IFNA(VLOOKUP(B62,'Darent Valley 10K'!E:J,6,0),"")</f>
        <v/>
      </c>
      <c r="N62" s="63" t="str">
        <f>_xlfn.IFNA(VLOOKUP(B62,'Harvel 5'!D:K,8,0),"")</f>
        <v/>
      </c>
      <c r="O62" s="65">
        <f t="shared" si="2"/>
        <v>41</v>
      </c>
      <c r="P62" s="73" t="e">
        <f>SUM(LARGE(C62:N62,{1,2,3,4,5,6,7,8}))</f>
        <v>#NUM!</v>
      </c>
      <c r="Q62" s="63">
        <f t="shared" si="0"/>
        <v>41</v>
      </c>
      <c r="R62" s="67">
        <f t="shared" si="10"/>
        <v>12</v>
      </c>
      <c r="S62" s="108">
        <f t="shared" si="3"/>
        <v>3</v>
      </c>
      <c r="T62" t="str">
        <f t="shared" si="4"/>
        <v>D12</v>
      </c>
      <c r="U62" t="str">
        <f t="shared" si="5"/>
        <v>Daniel Bugden</v>
      </c>
      <c r="V62">
        <f t="shared" si="6"/>
        <v>41</v>
      </c>
      <c r="W62">
        <f t="shared" si="7"/>
        <v>3</v>
      </c>
    </row>
    <row r="63" spans="1:23" ht="15.75" hidden="1" thickBot="1">
      <c r="A63" s="118" t="s">
        <v>108</v>
      </c>
      <c r="B63" s="68" t="s">
        <v>151</v>
      </c>
      <c r="C63" s="63">
        <f>_xlfn.IFNA(VLOOKUP($B63,'Mob match'!$C$2:$E$180,3,0),"")</f>
        <v>14</v>
      </c>
      <c r="D63" s="63">
        <f>_xlfn.IFNA(VLOOKUP($B63,'August parkrun'!$A$2:$H$203,8,0),"")</f>
        <v>6</v>
      </c>
      <c r="E63" s="63" t="str">
        <f>_xlfn.IFNA(VLOOKUP($B63,'Weald 10K'!$E$3:$L$74,8,0),"")</f>
        <v/>
      </c>
      <c r="F63" s="63" t="str">
        <f>_xlfn.IFNA(VLOOKUP($B63,KFLKnole!$C$2:$H$93,6,0),"")</f>
        <v/>
      </c>
      <c r="G63" s="64"/>
      <c r="H63" s="63" t="str">
        <f>_xlfn.IFNA(VLOOKUP($B63,TurkeyRun!$B$2:$J$900,9,0),"")</f>
        <v/>
      </c>
      <c r="I63" s="63" t="str">
        <f>_xlfn.IFNA(VLOOKUP(B63,'Canterbury 10'!C:J,8,0),"")</f>
        <v/>
      </c>
      <c r="J63" s="63" t="str">
        <f>_xlfn.IFNA(VLOOKUP(B63,'Greenwich 10K'!C:K,9,0),"")</f>
        <v/>
      </c>
      <c r="K63" s="63" t="str">
        <f>_xlfn.IFNA(VLOOKUP(B63,'Dartford HM'!D:J,7,0),"")</f>
        <v/>
      </c>
      <c r="L63" s="63">
        <f>_xlfn.IFNA(VLOOKUP(B63,'TED PEPPER 10K'!E:J,6,0),"")</f>
        <v>9</v>
      </c>
      <c r="M63" s="63" t="str">
        <f>_xlfn.IFNA(VLOOKUP(B63,'Darent Valley 10K'!E:J,6,0),"")</f>
        <v/>
      </c>
      <c r="N63" s="63">
        <f>_xlfn.IFNA(VLOOKUP(B63,'Harvel 5'!D:K,8,0),"")</f>
        <v>11</v>
      </c>
      <c r="O63" s="65">
        <f t="shared" si="2"/>
        <v>40</v>
      </c>
      <c r="P63" s="73" t="e">
        <f>SUM(LARGE(C63:N63,{1,2,3,4,5,6,7,8}))</f>
        <v>#NUM!</v>
      </c>
      <c r="Q63" s="63">
        <f t="shared" si="0"/>
        <v>40</v>
      </c>
      <c r="R63" s="67">
        <f t="shared" si="10"/>
        <v>13</v>
      </c>
      <c r="S63" s="108">
        <f t="shared" si="3"/>
        <v>4</v>
      </c>
      <c r="T63" t="str">
        <f t="shared" si="4"/>
        <v>D13</v>
      </c>
      <c r="U63" t="str">
        <f t="shared" si="5"/>
        <v>David Bugden</v>
      </c>
      <c r="V63">
        <f t="shared" si="6"/>
        <v>40</v>
      </c>
      <c r="W63">
        <f t="shared" si="7"/>
        <v>4</v>
      </c>
    </row>
    <row r="64" spans="1:23" ht="15.75" hidden="1" thickBot="1">
      <c r="A64" s="118" t="s">
        <v>108</v>
      </c>
      <c r="B64" s="68" t="s">
        <v>212</v>
      </c>
      <c r="C64" s="63">
        <f>_xlfn.IFNA(VLOOKUP($B64,'Mob match'!$C$2:$E$180,3,0),"")</f>
        <v>5</v>
      </c>
      <c r="D64" s="63">
        <f>_xlfn.IFNA(VLOOKUP($B64,'August parkrun'!$A$2:$H$203,8,0),"")</f>
        <v>10</v>
      </c>
      <c r="E64" s="63">
        <f>_xlfn.IFNA(VLOOKUP($B64,'Weald 10K'!$E$3:$L$74,8,0),"")</f>
        <v>18</v>
      </c>
      <c r="F64" s="63">
        <f>_xlfn.IFNA(VLOOKUP($B64,KFLKnole!$C$2:$H$93,6,0),"")</f>
        <v>13</v>
      </c>
      <c r="G64" s="64"/>
      <c r="H64" s="63" t="str">
        <f>_xlfn.IFNA(VLOOKUP($B64,TurkeyRun!$B$2:$J$900,9,0),"")</f>
        <v/>
      </c>
      <c r="I64" s="63">
        <f>_xlfn.IFNA(VLOOKUP(B64,'Canterbury 10'!C:J,8,0),"")</f>
        <v>20</v>
      </c>
      <c r="J64" s="63" t="str">
        <f>_xlfn.IFNA(VLOOKUP(B64,'Greenwich 10K'!C:K,9,0),"")</f>
        <v/>
      </c>
      <c r="K64" s="63">
        <f>_xlfn.IFNA(VLOOKUP(B64,'Dartford HM'!D:J,7,0),"")</f>
        <v>15</v>
      </c>
      <c r="L64" s="63">
        <f>_xlfn.IFNA(VLOOKUP(B64,'TED PEPPER 10K'!E:J,6,0),"")</f>
        <v>13</v>
      </c>
      <c r="M64" s="63">
        <f>_xlfn.IFNA(VLOOKUP(B64,'Darent Valley 10K'!E:J,6,0),"")</f>
        <v>14</v>
      </c>
      <c r="N64" s="63">
        <f>_xlfn.IFNA(VLOOKUP(B64,'Harvel 5'!D:K,8,0),"")</f>
        <v>15</v>
      </c>
      <c r="O64" s="65">
        <f t="shared" si="2"/>
        <v>123</v>
      </c>
      <c r="P64" s="73">
        <f>SUM(LARGE(C64:N64,{1,2,3,4,5,6,7,8}))</f>
        <v>118</v>
      </c>
      <c r="Q64" s="63">
        <f t="shared" si="0"/>
        <v>118</v>
      </c>
      <c r="R64" s="67">
        <f t="shared" si="10"/>
        <v>5</v>
      </c>
      <c r="S64" s="108">
        <f t="shared" si="3"/>
        <v>9</v>
      </c>
      <c r="T64" t="str">
        <f t="shared" si="4"/>
        <v>D5</v>
      </c>
      <c r="U64" t="str">
        <f t="shared" si="5"/>
        <v>Gillian Selman</v>
      </c>
      <c r="V64">
        <f t="shared" si="6"/>
        <v>118</v>
      </c>
      <c r="W64">
        <f t="shared" si="7"/>
        <v>9</v>
      </c>
    </row>
    <row r="65" spans="1:23" ht="15.75" hidden="1" thickBot="1">
      <c r="A65" s="118" t="s">
        <v>108</v>
      </c>
      <c r="B65" s="68" t="s">
        <v>34</v>
      </c>
      <c r="C65" s="63">
        <f>_xlfn.IFNA(VLOOKUP($B65,'Mob match'!$C$2:$E$180,3,0),"")</f>
        <v>9</v>
      </c>
      <c r="D65" s="63" t="str">
        <f>_xlfn.IFNA(VLOOKUP($B65,'August parkrun'!$A$2:$H$203,8,0),"")</f>
        <v/>
      </c>
      <c r="E65" s="63">
        <f>_xlfn.IFNA(VLOOKUP($B65,'Weald 10K'!$E$3:$L$74,8,0),"")</f>
        <v>12</v>
      </c>
      <c r="F65" s="63" t="str">
        <f>_xlfn.IFNA(VLOOKUP($B65,KFLKnole!$C$2:$H$93,6,0),"")</f>
        <v/>
      </c>
      <c r="G65" s="64"/>
      <c r="H65" s="63">
        <f>_xlfn.IFNA(VLOOKUP($B65,TurkeyRun!$B$2:$J$900,9,0),"")</f>
        <v>15</v>
      </c>
      <c r="I65" s="63">
        <f>_xlfn.IFNA(VLOOKUP(B65,'Canterbury 10'!C:J,8,0),"")</f>
        <v>14</v>
      </c>
      <c r="J65" s="63" t="str">
        <f>_xlfn.IFNA(VLOOKUP(B65,'Greenwich 10K'!C:K,9,0),"")</f>
        <v/>
      </c>
      <c r="K65" s="63" t="str">
        <f>_xlfn.IFNA(VLOOKUP(B65,'Dartford HM'!D:J,7,0),"")</f>
        <v/>
      </c>
      <c r="L65" s="63" t="str">
        <f>_xlfn.IFNA(VLOOKUP(B65,'TED PEPPER 10K'!E:J,6,0),"")</f>
        <v/>
      </c>
      <c r="M65" s="63" t="str">
        <f>_xlfn.IFNA(VLOOKUP(B65,'Darent Valley 10K'!E:J,6,0),"")</f>
        <v/>
      </c>
      <c r="N65" s="63" t="str">
        <f>_xlfn.IFNA(VLOOKUP(B65,'Harvel 5'!D:K,8,0),"")</f>
        <v/>
      </c>
      <c r="O65" s="65">
        <f t="shared" si="2"/>
        <v>50</v>
      </c>
      <c r="P65" s="73" t="e">
        <f>SUM(LARGE(C65:N65,{1,2,3,4,5,6,7,8}))</f>
        <v>#NUM!</v>
      </c>
      <c r="Q65" s="63">
        <f t="shared" si="0"/>
        <v>50</v>
      </c>
      <c r="R65" s="67">
        <f t="shared" si="10"/>
        <v>8</v>
      </c>
      <c r="S65" s="108">
        <f t="shared" si="3"/>
        <v>4</v>
      </c>
      <c r="T65" t="str">
        <f t="shared" si="4"/>
        <v>D8</v>
      </c>
      <c r="U65" t="str">
        <f t="shared" si="5"/>
        <v>Jackie York</v>
      </c>
      <c r="V65">
        <f t="shared" si="6"/>
        <v>50</v>
      </c>
      <c r="W65">
        <f t="shared" si="7"/>
        <v>4</v>
      </c>
    </row>
    <row r="66" spans="1:23" ht="15.75" hidden="1" thickBot="1">
      <c r="A66" s="118" t="s">
        <v>108</v>
      </c>
      <c r="B66" s="68" t="s">
        <v>137</v>
      </c>
      <c r="C66" s="63">
        <f>_xlfn.IFNA(VLOOKUP($B66,'Mob match'!$C$2:$E$180,3,0),"")</f>
        <v>10</v>
      </c>
      <c r="D66" s="63">
        <f>_xlfn.IFNA(VLOOKUP($B66,'August parkrun'!$A$2:$H$203,8,0),"")</f>
        <v>8</v>
      </c>
      <c r="E66" s="63" t="str">
        <f>_xlfn.IFNA(VLOOKUP($B66,'Weald 10K'!$E$3:$L$74,8,0),"")</f>
        <v/>
      </c>
      <c r="F66" s="63" t="str">
        <f>_xlfn.IFNA(VLOOKUP($B66,KFLKnole!$C$2:$H$93,6,0),"")</f>
        <v/>
      </c>
      <c r="G66" s="64"/>
      <c r="H66" s="63">
        <f>_xlfn.IFNA(VLOOKUP($B66,TurkeyRun!$B$2:$J$900,9,0),"")</f>
        <v>10</v>
      </c>
      <c r="I66" s="63" t="str">
        <f>_xlfn.IFNA(VLOOKUP(B66,'Canterbury 10'!C:J,8,0),"")</f>
        <v/>
      </c>
      <c r="J66" s="63" t="str">
        <f>_xlfn.IFNA(VLOOKUP(B66,'Greenwich 10K'!C:K,9,0),"")</f>
        <v/>
      </c>
      <c r="K66" s="63" t="str">
        <f>_xlfn.IFNA(VLOOKUP(B66,'Dartford HM'!D:J,7,0),"")</f>
        <v/>
      </c>
      <c r="L66" s="63">
        <f>_xlfn.IFNA(VLOOKUP(B66,'TED PEPPER 10K'!E:J,6,0),"")</f>
        <v>10</v>
      </c>
      <c r="M66" s="63" t="str">
        <f>_xlfn.IFNA(VLOOKUP(B66,'Darent Valley 10K'!E:J,6,0),"")</f>
        <v/>
      </c>
      <c r="N66" s="63" t="str">
        <f>_xlfn.IFNA(VLOOKUP(B66,'Harvel 5'!D:K,8,0),"")</f>
        <v/>
      </c>
      <c r="O66" s="65">
        <f t="shared" si="2"/>
        <v>38</v>
      </c>
      <c r="P66" s="73" t="e">
        <f>SUM(LARGE(C66:N66,{1,2,3,4,5,6,7,8}))</f>
        <v>#NUM!</v>
      </c>
      <c r="Q66" s="63">
        <f t="shared" si="0"/>
        <v>38</v>
      </c>
      <c r="R66" s="67">
        <f t="shared" si="10"/>
        <v>14</v>
      </c>
      <c r="S66" s="108">
        <f t="shared" si="3"/>
        <v>4</v>
      </c>
      <c r="T66" t="str">
        <f t="shared" si="4"/>
        <v>D14</v>
      </c>
      <c r="U66" t="str">
        <f t="shared" si="5"/>
        <v>Jeremy Townsend</v>
      </c>
      <c r="V66">
        <f t="shared" si="6"/>
        <v>38</v>
      </c>
      <c r="W66">
        <f t="shared" si="7"/>
        <v>4</v>
      </c>
    </row>
    <row r="67" spans="1:23" ht="15.75" hidden="1" thickBot="1">
      <c r="A67" s="118" t="s">
        <v>108</v>
      </c>
      <c r="B67" s="68" t="s">
        <v>514</v>
      </c>
      <c r="C67" s="63">
        <f>_xlfn.IFNA(VLOOKUP($B67,'Mob match'!$C$2:$E$180,3,0),"")</f>
        <v>4</v>
      </c>
      <c r="D67" s="63">
        <f>_xlfn.IFNA(VLOOKUP($B67,'August parkrun'!$A$2:$H$203,8,0),"")</f>
        <v>1</v>
      </c>
      <c r="E67" s="63">
        <f>_xlfn.IFNA(VLOOKUP($B67,'Weald 10K'!$E$3:$L$74,8,0),"")</f>
        <v>10</v>
      </c>
      <c r="F67" s="63" t="str">
        <f>_xlfn.IFNA(VLOOKUP($B67,KFLKnole!$C$2:$H$93,6,0),"")</f>
        <v/>
      </c>
      <c r="G67" s="64"/>
      <c r="H67" s="63">
        <f>_xlfn.IFNA(VLOOKUP($B67,TurkeyRun!$B$2:$J$900,9,0),"")</f>
        <v>11</v>
      </c>
      <c r="I67" s="63" t="str">
        <f>_xlfn.IFNA(VLOOKUP(B67,'Canterbury 10'!C:J,8,0),"")</f>
        <v/>
      </c>
      <c r="J67" s="63" t="str">
        <f>_xlfn.IFNA(VLOOKUP(B67,'Greenwich 10K'!C:K,9,0),"")</f>
        <v/>
      </c>
      <c r="K67" s="63" t="str">
        <f>_xlfn.IFNA(VLOOKUP(B67,'Dartford HM'!D:J,7,0),"")</f>
        <v/>
      </c>
      <c r="L67" s="63" t="str">
        <f>_xlfn.IFNA(VLOOKUP(B67,'TED PEPPER 10K'!E:J,6,0),"")</f>
        <v/>
      </c>
      <c r="M67" s="63" t="str">
        <f>_xlfn.IFNA(VLOOKUP(B67,'Darent Valley 10K'!E:J,6,0),"")</f>
        <v/>
      </c>
      <c r="N67" s="63" t="str">
        <f>_xlfn.IFNA(VLOOKUP(B67,'Harvel 5'!D:K,8,0),"")</f>
        <v/>
      </c>
      <c r="O67" s="65">
        <f t="shared" si="2"/>
        <v>26</v>
      </c>
      <c r="P67" s="73" t="e">
        <f>SUM(LARGE(C67:N67,{1,2,3,4,5,6,7,8}))</f>
        <v>#NUM!</v>
      </c>
      <c r="Q67" s="63">
        <f t="shared" ref="Q67:Q130" si="11">IF(S67&gt;8,P67,O67)</f>
        <v>26</v>
      </c>
      <c r="R67" s="67">
        <f t="shared" si="10"/>
        <v>18</v>
      </c>
      <c r="S67" s="108">
        <f t="shared" si="3"/>
        <v>4</v>
      </c>
      <c r="T67" t="str">
        <f t="shared" si="4"/>
        <v>D18</v>
      </c>
      <c r="U67" t="str">
        <f t="shared" si="5"/>
        <v>Laura Stables</v>
      </c>
      <c r="V67">
        <f t="shared" si="6"/>
        <v>26</v>
      </c>
      <c r="W67">
        <f t="shared" si="7"/>
        <v>4</v>
      </c>
    </row>
    <row r="68" spans="1:23" ht="15.75" hidden="1" thickBot="1">
      <c r="A68" s="118" t="s">
        <v>108</v>
      </c>
      <c r="B68" s="68" t="s">
        <v>121</v>
      </c>
      <c r="C68" s="63" t="str">
        <f>_xlfn.IFNA(VLOOKUP($B68,'Mob match'!$C$2:$E$180,3,0),"")</f>
        <v/>
      </c>
      <c r="D68" s="63">
        <f>_xlfn.IFNA(VLOOKUP($B68,'August parkrun'!$A$2:$H$203,8,0),"")</f>
        <v>20</v>
      </c>
      <c r="E68" s="63">
        <f>_xlfn.IFNA(VLOOKUP($B68,'Weald 10K'!$E$3:$L$74,8,0),"")</f>
        <v>15</v>
      </c>
      <c r="F68" s="63">
        <f>_xlfn.IFNA(VLOOKUP($B68,KFLKnole!$C$2:$H$93,6,0),"")</f>
        <v>14</v>
      </c>
      <c r="G68" s="64"/>
      <c r="H68" s="63" t="str">
        <f>_xlfn.IFNA(VLOOKUP($B68,TurkeyRun!$B$2:$J$900,9,0),"")</f>
        <v/>
      </c>
      <c r="I68" s="63" t="str">
        <f>_xlfn.IFNA(VLOOKUP(B68,'Canterbury 10'!C:J,8,0),"")</f>
        <v/>
      </c>
      <c r="J68" s="63" t="str">
        <f>_xlfn.IFNA(VLOOKUP(B68,'Greenwich 10K'!C:K,9,0),"")</f>
        <v/>
      </c>
      <c r="K68" s="63" t="str">
        <f>_xlfn.IFNA(VLOOKUP(B68,'Dartford HM'!D:J,7,0),"")</f>
        <v/>
      </c>
      <c r="L68" s="63" t="str">
        <f>_xlfn.IFNA(VLOOKUP(B68,'TED PEPPER 10K'!E:J,6,0),"")</f>
        <v/>
      </c>
      <c r="M68" s="63" t="str">
        <f>_xlfn.IFNA(VLOOKUP(B68,'Darent Valley 10K'!E:J,6,0),"")</f>
        <v/>
      </c>
      <c r="N68" s="63" t="str">
        <f>_xlfn.IFNA(VLOOKUP(B68,'Harvel 5'!D:K,8,0),"")</f>
        <v/>
      </c>
      <c r="O68" s="65">
        <f t="shared" ref="O68:O131" si="12">SUM(C68:N68)</f>
        <v>49</v>
      </c>
      <c r="P68" s="73" t="e">
        <f>SUM(LARGE(C68:N68,{1,2,3,4,5,6,7,8}))</f>
        <v>#NUM!</v>
      </c>
      <c r="Q68" s="63">
        <f t="shared" si="11"/>
        <v>49</v>
      </c>
      <c r="R68" s="67">
        <f t="shared" si="10"/>
        <v>9</v>
      </c>
      <c r="S68" s="108">
        <f t="shared" ref="S68:S131" si="13">COUNT(C68:N68)</f>
        <v>3</v>
      </c>
      <c r="T68" t="str">
        <f t="shared" ref="T68:T131" si="14">A68 &amp; R68</f>
        <v>D9</v>
      </c>
      <c r="U68" t="str">
        <f t="shared" ref="U68:U131" si="15">B68</f>
        <v>Lee HASLETT</v>
      </c>
      <c r="V68">
        <f t="shared" ref="V68:V131" si="16">Q68</f>
        <v>49</v>
      </c>
      <c r="W68">
        <f t="shared" ref="W68:W131" si="17">S68</f>
        <v>3</v>
      </c>
    </row>
    <row r="69" spans="1:23" ht="15.75" hidden="1" thickBot="1">
      <c r="A69" s="118" t="s">
        <v>108</v>
      </c>
      <c r="B69" s="68" t="s">
        <v>41</v>
      </c>
      <c r="C69" s="63">
        <f>_xlfn.IFNA(VLOOKUP($B69,'Mob match'!$C$2:$E$180,3,0),"")</f>
        <v>3</v>
      </c>
      <c r="D69" s="63">
        <f>_xlfn.IFNA(VLOOKUP($B69,'August parkrun'!$A$2:$H$203,8,0),"")</f>
        <v>5</v>
      </c>
      <c r="E69" s="63">
        <f>_xlfn.IFNA(VLOOKUP($B69,'Weald 10K'!$E$3:$L$74,8,0),"")</f>
        <v>9</v>
      </c>
      <c r="F69" s="63">
        <f>_xlfn.IFNA(VLOOKUP($B69,KFLKnole!$C$2:$H$93,6,0),"")</f>
        <v>7</v>
      </c>
      <c r="G69" s="64"/>
      <c r="H69" s="63">
        <f>_xlfn.IFNA(VLOOKUP($B69,TurkeyRun!$B$2:$J$900,9,0),"")</f>
        <v>13</v>
      </c>
      <c r="I69" s="63" t="str">
        <f>_xlfn.IFNA(VLOOKUP(B69,'Canterbury 10'!C:J,8,0),"")</f>
        <v/>
      </c>
      <c r="J69" s="63" t="str">
        <f>_xlfn.IFNA(VLOOKUP(B69,'Greenwich 10K'!C:K,9,0),"")</f>
        <v/>
      </c>
      <c r="K69" s="63" t="str">
        <f>_xlfn.IFNA(VLOOKUP(B69,'Dartford HM'!D:J,7,0),"")</f>
        <v/>
      </c>
      <c r="L69" s="63" t="str">
        <f>_xlfn.IFNA(VLOOKUP(B69,'TED PEPPER 10K'!E:J,6,0),"")</f>
        <v/>
      </c>
      <c r="M69" s="63">
        <f>_xlfn.IFNA(VLOOKUP(B69,'Darent Valley 10K'!E:J,6,0),"")</f>
        <v>12</v>
      </c>
      <c r="N69" s="63" t="str">
        <f>_xlfn.IFNA(VLOOKUP(B69,'Harvel 5'!D:K,8,0),"")</f>
        <v/>
      </c>
      <c r="O69" s="65">
        <f t="shared" si="12"/>
        <v>49</v>
      </c>
      <c r="P69" s="73" t="e">
        <f>SUM(LARGE(C69:N69,{1,2,3,4,5,6,7,8}))</f>
        <v>#NUM!</v>
      </c>
      <c r="Q69" s="63">
        <f t="shared" si="11"/>
        <v>49</v>
      </c>
      <c r="R69" s="67">
        <f t="shared" si="10"/>
        <v>9</v>
      </c>
      <c r="S69" s="108">
        <f t="shared" si="13"/>
        <v>6</v>
      </c>
      <c r="T69" t="str">
        <f t="shared" si="14"/>
        <v>D9</v>
      </c>
      <c r="U69" t="str">
        <f t="shared" si="15"/>
        <v>Lee Mitchell</v>
      </c>
      <c r="V69">
        <f t="shared" si="16"/>
        <v>49</v>
      </c>
      <c r="W69">
        <f t="shared" si="17"/>
        <v>6</v>
      </c>
    </row>
    <row r="70" spans="1:23" ht="15.75" hidden="1" thickBot="1">
      <c r="A70" s="118" t="s">
        <v>108</v>
      </c>
      <c r="B70" s="68" t="s">
        <v>31</v>
      </c>
      <c r="C70" s="63">
        <f>_xlfn.IFNA(VLOOKUP($B70,'Mob match'!$C$2:$E$180,3,0),"")</f>
        <v>12</v>
      </c>
      <c r="D70" s="63">
        <f>_xlfn.IFNA(VLOOKUP($B70,'August parkrun'!$A$2:$H$203,8,0),"")</f>
        <v>15</v>
      </c>
      <c r="E70" s="63">
        <f>_xlfn.IFNA(VLOOKUP($B70,'Weald 10K'!$E$3:$L$74,8,0),"")</f>
        <v>16</v>
      </c>
      <c r="F70" s="63">
        <f>_xlfn.IFNA(VLOOKUP($B70,KFLKnole!$C$2:$H$93,6,0),"")</f>
        <v>15</v>
      </c>
      <c r="G70" s="64"/>
      <c r="H70" s="63">
        <f>_xlfn.IFNA(VLOOKUP($B70,TurkeyRun!$B$2:$J$900,9,0),"")</f>
        <v>18</v>
      </c>
      <c r="I70" s="63" t="str">
        <f>_xlfn.IFNA(VLOOKUP(B70,'Canterbury 10'!C:J,8,0),"")</f>
        <v/>
      </c>
      <c r="J70" s="63">
        <f>_xlfn.IFNA(VLOOKUP(B70,'Greenwich 10K'!C:K,9,0),"")</f>
        <v>18</v>
      </c>
      <c r="K70" s="63">
        <f>_xlfn.IFNA(VLOOKUP(B70,'Dartford HM'!D:J,7,0),"")</f>
        <v>14</v>
      </c>
      <c r="L70" s="63">
        <f>_xlfn.IFNA(VLOOKUP(B70,'TED PEPPER 10K'!E:J,6,0),"")</f>
        <v>15</v>
      </c>
      <c r="M70" s="63">
        <f>_xlfn.IFNA(VLOOKUP(B70,'Darent Valley 10K'!E:J,6,0),"")</f>
        <v>15</v>
      </c>
      <c r="N70" s="63">
        <f>_xlfn.IFNA(VLOOKUP(B70,'Harvel 5'!D:K,8,0),"")</f>
        <v>14</v>
      </c>
      <c r="O70" s="65">
        <f t="shared" si="12"/>
        <v>152</v>
      </c>
      <c r="P70" s="73">
        <f>SUM(LARGE(C70:N70,{1,2,3,4,5,6,7,8}))</f>
        <v>126</v>
      </c>
      <c r="Q70" s="63">
        <f t="shared" si="11"/>
        <v>126</v>
      </c>
      <c r="R70" s="67">
        <f t="shared" si="10"/>
        <v>3</v>
      </c>
      <c r="S70" s="108">
        <f t="shared" si="13"/>
        <v>10</v>
      </c>
      <c r="T70" t="str">
        <f t="shared" si="14"/>
        <v>D3</v>
      </c>
      <c r="U70" t="str">
        <f t="shared" si="15"/>
        <v>Mark Burgess</v>
      </c>
      <c r="V70">
        <f t="shared" si="16"/>
        <v>126</v>
      </c>
      <c r="W70">
        <f t="shared" si="17"/>
        <v>10</v>
      </c>
    </row>
    <row r="71" spans="1:23" ht="15.75" hidden="1" thickBot="1">
      <c r="A71" s="118" t="s">
        <v>108</v>
      </c>
      <c r="B71" s="68" t="s">
        <v>189</v>
      </c>
      <c r="C71" s="63" t="str">
        <f>_xlfn.IFNA(VLOOKUP($B71,'Mob match'!$C$2:$E$180,3,0),"")</f>
        <v/>
      </c>
      <c r="D71" s="63">
        <f>_xlfn.IFNA(VLOOKUP($B71,'August parkrun'!$A$2:$H$203,8,0),"")</f>
        <v>4</v>
      </c>
      <c r="E71" s="63">
        <f>_xlfn.IFNA(VLOOKUP($B71,'Weald 10K'!$E$3:$L$74,8,0),"")</f>
        <v>13</v>
      </c>
      <c r="F71" s="63">
        <f>_xlfn.IFNA(VLOOKUP($B71,KFLKnole!$C$2:$H$93,6,0),"")</f>
        <v>16</v>
      </c>
      <c r="G71" s="64"/>
      <c r="H71" s="63" t="str">
        <f>_xlfn.IFNA(VLOOKUP($B71,TurkeyRun!$B$2:$J$900,9,0),"")</f>
        <v/>
      </c>
      <c r="I71" s="63" t="str">
        <f>_xlfn.IFNA(VLOOKUP(B71,'Canterbury 10'!C:J,8,0),"")</f>
        <v/>
      </c>
      <c r="J71" s="63">
        <f>_xlfn.IFNA(VLOOKUP(B71,'Greenwich 10K'!C:K,9,0),"")</f>
        <v>16</v>
      </c>
      <c r="K71" s="63" t="str">
        <f>_xlfn.IFNA(VLOOKUP(B71,'Dartford HM'!D:J,7,0),"")</f>
        <v/>
      </c>
      <c r="L71" s="63">
        <f>_xlfn.IFNA(VLOOKUP(B71,'TED PEPPER 10K'!E:J,6,0),"")</f>
        <v>20</v>
      </c>
      <c r="M71" s="63" t="str">
        <f>_xlfn.IFNA(VLOOKUP(B71,'Darent Valley 10K'!E:J,6,0),"")</f>
        <v/>
      </c>
      <c r="N71" s="63">
        <f>_xlfn.IFNA(VLOOKUP(B71,'Harvel 5'!D:K,8,0),"")</f>
        <v>18</v>
      </c>
      <c r="O71" s="65">
        <f t="shared" si="12"/>
        <v>87</v>
      </c>
      <c r="P71" s="73" t="e">
        <f>SUM(LARGE(C71:N71,{1,2,3,4,5,6,7,8}))</f>
        <v>#NUM!</v>
      </c>
      <c r="Q71" s="63">
        <f t="shared" si="11"/>
        <v>87</v>
      </c>
      <c r="R71" s="67">
        <f t="shared" si="10"/>
        <v>7</v>
      </c>
      <c r="S71" s="108">
        <f t="shared" si="13"/>
        <v>6</v>
      </c>
      <c r="T71" t="str">
        <f t="shared" si="14"/>
        <v>D7</v>
      </c>
      <c r="U71" t="str">
        <f t="shared" si="15"/>
        <v>Michael BOWLEY</v>
      </c>
      <c r="V71">
        <f t="shared" si="16"/>
        <v>87</v>
      </c>
      <c r="W71">
        <f t="shared" si="17"/>
        <v>6</v>
      </c>
    </row>
    <row r="72" spans="1:23" ht="15.75" hidden="1" thickBot="1">
      <c r="A72" s="118" t="s">
        <v>108</v>
      </c>
      <c r="B72" s="68" t="s">
        <v>21</v>
      </c>
      <c r="C72" s="63">
        <f>_xlfn.IFNA(VLOOKUP($B72,'Mob match'!$C$2:$E$180,3,0),"")</f>
        <v>18</v>
      </c>
      <c r="D72" s="63">
        <f>_xlfn.IFNA(VLOOKUP($B72,'August parkrun'!$A$2:$H$203,8,0),"")</f>
        <v>14</v>
      </c>
      <c r="E72" s="63">
        <f>_xlfn.IFNA(VLOOKUP($B72,'Weald 10K'!$E$3:$L$74,8,0),"")</f>
        <v>14</v>
      </c>
      <c r="F72" s="63">
        <f>_xlfn.IFNA(VLOOKUP($B72,KFLKnole!$C$2:$H$93,6,0),"")</f>
        <v>18</v>
      </c>
      <c r="G72" s="64"/>
      <c r="H72" s="63">
        <f>_xlfn.IFNA(VLOOKUP($B72,TurkeyRun!$B$2:$J$900,9,0),"")</f>
        <v>20</v>
      </c>
      <c r="I72" s="63">
        <f>_xlfn.IFNA(VLOOKUP(B72,'Canterbury 10'!C:J,8,0),"")</f>
        <v>18</v>
      </c>
      <c r="J72" s="63" t="str">
        <f>_xlfn.IFNA(VLOOKUP(B72,'Greenwich 10K'!C:K,9,0),"")</f>
        <v/>
      </c>
      <c r="K72" s="63">
        <f>_xlfn.IFNA(VLOOKUP(B72,'Dartford HM'!D:J,7,0),"")</f>
        <v>18</v>
      </c>
      <c r="L72" s="63">
        <f>_xlfn.IFNA(VLOOKUP(B72,'TED PEPPER 10K'!E:J,6,0),"")</f>
        <v>16</v>
      </c>
      <c r="M72" s="63">
        <f>_xlfn.IFNA(VLOOKUP(B72,'Darent Valley 10K'!E:J,6,0),"")</f>
        <v>20</v>
      </c>
      <c r="N72" s="63">
        <f>_xlfn.IFNA(VLOOKUP(B72,'Harvel 5'!D:K,8,0),"")</f>
        <v>16</v>
      </c>
      <c r="O72" s="65">
        <f t="shared" si="12"/>
        <v>172</v>
      </c>
      <c r="P72" s="73">
        <f>SUM(LARGE(C72:N72,{1,2,3,4,5,6,7,8}))</f>
        <v>144</v>
      </c>
      <c r="Q72" s="63">
        <f t="shared" si="11"/>
        <v>144</v>
      </c>
      <c r="R72" s="67">
        <f t="shared" si="10"/>
        <v>1</v>
      </c>
      <c r="S72" s="108">
        <f t="shared" si="13"/>
        <v>10</v>
      </c>
      <c r="T72" t="str">
        <f t="shared" si="14"/>
        <v>D1</v>
      </c>
      <c r="U72" t="str">
        <f t="shared" si="15"/>
        <v>Paul Haylock</v>
      </c>
      <c r="V72">
        <f t="shared" si="16"/>
        <v>144</v>
      </c>
      <c r="W72">
        <f t="shared" si="17"/>
        <v>10</v>
      </c>
    </row>
    <row r="73" spans="1:23" ht="15.75" hidden="1" thickBot="1">
      <c r="A73" s="118" t="s">
        <v>108</v>
      </c>
      <c r="B73" s="68" t="s">
        <v>118</v>
      </c>
      <c r="C73" s="63" t="str">
        <f>_xlfn.IFNA(VLOOKUP($B73,'Mob match'!$C$2:$E$180,3,0),"")</f>
        <v/>
      </c>
      <c r="D73" s="63">
        <f>_xlfn.IFNA(VLOOKUP($B73,'August parkrun'!$A$2:$H$203,8,0),"")</f>
        <v>12</v>
      </c>
      <c r="E73" s="63" t="str">
        <f>_xlfn.IFNA(VLOOKUP($B73,'Weald 10K'!$E$3:$L$74,8,0),"")</f>
        <v/>
      </c>
      <c r="F73" s="63">
        <f>_xlfn.IFNA(VLOOKUP($B73,KFLKnole!$C$2:$H$93,6,0),"")</f>
        <v>10</v>
      </c>
      <c r="G73" s="64"/>
      <c r="H73" s="63" t="str">
        <f>_xlfn.IFNA(VLOOKUP($B73,TurkeyRun!$B$2:$J$900,9,0),"")</f>
        <v/>
      </c>
      <c r="I73" s="63">
        <f>_xlfn.IFNA(VLOOKUP(B73,'Canterbury 10'!C:J,8,0),"")</f>
        <v>13</v>
      </c>
      <c r="J73" s="63" t="str">
        <f>_xlfn.IFNA(VLOOKUP(B73,'Greenwich 10K'!C:K,9,0),"")</f>
        <v/>
      </c>
      <c r="K73" s="63" t="str">
        <f>_xlfn.IFNA(VLOOKUP(B73,'Dartford HM'!D:J,7,0),"")</f>
        <v/>
      </c>
      <c r="L73" s="63">
        <f>_xlfn.IFNA(VLOOKUP(B73,'TED PEPPER 10K'!E:J,6,0),"")</f>
        <v>14</v>
      </c>
      <c r="M73" s="63" t="str">
        <f>_xlfn.IFNA(VLOOKUP(B73,'Darent Valley 10K'!E:J,6,0),"")</f>
        <v/>
      </c>
      <c r="N73" s="63" t="str">
        <f>_xlfn.IFNA(VLOOKUP(B73,'Harvel 5'!D:K,8,0),"")</f>
        <v/>
      </c>
      <c r="O73" s="65">
        <f t="shared" si="12"/>
        <v>49</v>
      </c>
      <c r="P73" s="73" t="e">
        <f>SUM(LARGE(C73:N73,{1,2,3,4,5,6,7,8}))</f>
        <v>#NUM!</v>
      </c>
      <c r="Q73" s="63">
        <f t="shared" si="11"/>
        <v>49</v>
      </c>
      <c r="R73" s="67">
        <f t="shared" si="10"/>
        <v>9</v>
      </c>
      <c r="S73" s="108">
        <f t="shared" si="13"/>
        <v>4</v>
      </c>
      <c r="T73" t="str">
        <f t="shared" si="14"/>
        <v>D9</v>
      </c>
      <c r="U73" t="str">
        <f t="shared" si="15"/>
        <v>Paul KELLY</v>
      </c>
      <c r="V73">
        <f t="shared" si="16"/>
        <v>49</v>
      </c>
      <c r="W73">
        <f t="shared" si="17"/>
        <v>4</v>
      </c>
    </row>
    <row r="74" spans="1:23" ht="15.75" hidden="1" thickBot="1">
      <c r="A74" s="118" t="s">
        <v>108</v>
      </c>
      <c r="B74" s="68" t="s">
        <v>97</v>
      </c>
      <c r="C74" s="63">
        <f>_xlfn.IFNA(VLOOKUP($B74,'Mob match'!$C$2:$E$180,3,0),"")</f>
        <v>13</v>
      </c>
      <c r="D74" s="63">
        <f>_xlfn.IFNA(VLOOKUP($B74,'August parkrun'!$A$2:$H$203,8,0),"")</f>
        <v>13</v>
      </c>
      <c r="E74" s="63" t="str">
        <f>_xlfn.IFNA(VLOOKUP($B74,'Weald 10K'!$E$3:$L$74,8,0),"")</f>
        <v/>
      </c>
      <c r="F74" s="63" t="str">
        <f>_xlfn.IFNA(VLOOKUP($B74,KFLKnole!$C$2:$H$93,6,0),"")</f>
        <v/>
      </c>
      <c r="G74" s="64"/>
      <c r="H74" s="63">
        <f>_xlfn.IFNA(VLOOKUP($B74,TurkeyRun!$B$2:$J$900,9,0),"")</f>
        <v>14</v>
      </c>
      <c r="I74" s="63">
        <f>_xlfn.IFNA(VLOOKUP(B74,'Canterbury 10'!C:J,8,0),"")</f>
        <v>12</v>
      </c>
      <c r="J74" s="63" t="str">
        <f>_xlfn.IFNA(VLOOKUP(B74,'Greenwich 10K'!C:K,9,0),"")</f>
        <v/>
      </c>
      <c r="K74" s="63">
        <f>_xlfn.IFNA(VLOOKUP(B74,'Dartford HM'!D:J,7,0),"")</f>
        <v>13</v>
      </c>
      <c r="L74" s="63">
        <f>_xlfn.IFNA(VLOOKUP(B74,'TED PEPPER 10K'!E:J,6,0),"")</f>
        <v>12</v>
      </c>
      <c r="M74" s="63">
        <f>_xlfn.IFNA(VLOOKUP(B74,'Darent Valley 10K'!E:J,6,0),"")</f>
        <v>13</v>
      </c>
      <c r="N74" s="63">
        <f>_xlfn.IFNA(VLOOKUP(B74,'Harvel 5'!D:K,8,0),"")</f>
        <v>12</v>
      </c>
      <c r="O74" s="65">
        <f t="shared" si="12"/>
        <v>102</v>
      </c>
      <c r="P74" s="73">
        <f>SUM(LARGE(C74:N74,{1,2,3,4,5,6,7,8}))</f>
        <v>102</v>
      </c>
      <c r="Q74" s="63">
        <f t="shared" si="11"/>
        <v>102</v>
      </c>
      <c r="R74" s="67">
        <f t="shared" si="10"/>
        <v>6</v>
      </c>
      <c r="S74" s="108">
        <f t="shared" si="13"/>
        <v>8</v>
      </c>
      <c r="T74" t="str">
        <f t="shared" si="14"/>
        <v>D6</v>
      </c>
      <c r="U74" t="str">
        <f t="shared" si="15"/>
        <v>Paul Strachan</v>
      </c>
      <c r="V74">
        <f t="shared" si="16"/>
        <v>102</v>
      </c>
      <c r="W74">
        <f t="shared" si="17"/>
        <v>8</v>
      </c>
    </row>
    <row r="75" spans="1:23" ht="15.75" hidden="1" thickBot="1">
      <c r="A75" s="118" t="s">
        <v>108</v>
      </c>
      <c r="B75" s="68" t="s">
        <v>33</v>
      </c>
      <c r="C75" s="63">
        <f>_xlfn.IFNA(VLOOKUP($B75,'Mob match'!$C$2:$E$180,3,0),"")</f>
        <v>11</v>
      </c>
      <c r="D75" s="63" t="str">
        <f>_xlfn.IFNA(VLOOKUP($B75,'August parkrun'!$A$2:$H$203,8,0),"")</f>
        <v/>
      </c>
      <c r="E75" s="63" t="str">
        <f>_xlfn.IFNA(VLOOKUP($B75,'Weald 10K'!$E$3:$L$74,8,0),"")</f>
        <v/>
      </c>
      <c r="F75" s="63">
        <f>_xlfn.IFNA(VLOOKUP($B75,KFLKnole!$C$2:$H$93,6,0),"")</f>
        <v>9</v>
      </c>
      <c r="G75" s="64"/>
      <c r="H75" s="63" t="str">
        <f>_xlfn.IFNA(VLOOKUP($B75,TurkeyRun!$B$2:$J$900,9,0),"")</f>
        <v/>
      </c>
      <c r="I75" s="63">
        <f>_xlfn.IFNA(VLOOKUP(B75,'Canterbury 10'!C:J,8,0),"")</f>
        <v>15</v>
      </c>
      <c r="J75" s="63" t="str">
        <f>_xlfn.IFNA(VLOOKUP(B75,'Greenwich 10K'!C:K,9,0),"")</f>
        <v/>
      </c>
      <c r="K75" s="63" t="str">
        <f>_xlfn.IFNA(VLOOKUP(B75,'Dartford HM'!D:J,7,0),"")</f>
        <v/>
      </c>
      <c r="L75" s="63" t="str">
        <f>_xlfn.IFNA(VLOOKUP(B75,'TED PEPPER 10K'!E:J,6,0),"")</f>
        <v/>
      </c>
      <c r="M75" s="63" t="str">
        <f>_xlfn.IFNA(VLOOKUP(B75,'Darent Valley 10K'!E:J,6,0),"")</f>
        <v/>
      </c>
      <c r="N75" s="63" t="str">
        <f>_xlfn.IFNA(VLOOKUP(B75,'Harvel 5'!D:K,8,0),"")</f>
        <v/>
      </c>
      <c r="O75" s="65">
        <f t="shared" si="12"/>
        <v>35</v>
      </c>
      <c r="P75" s="73" t="e">
        <f>SUM(LARGE(C75:N75,{1,2,3,4,5,6,7,8}))</f>
        <v>#NUM!</v>
      </c>
      <c r="Q75" s="63">
        <f t="shared" si="11"/>
        <v>35</v>
      </c>
      <c r="R75" s="67">
        <f t="shared" si="10"/>
        <v>15</v>
      </c>
      <c r="S75" s="108">
        <f t="shared" si="13"/>
        <v>3</v>
      </c>
      <c r="T75" t="str">
        <f t="shared" si="14"/>
        <v>D15</v>
      </c>
      <c r="U75" t="str">
        <f t="shared" si="15"/>
        <v>Pauline Skerrett</v>
      </c>
      <c r="V75">
        <f t="shared" si="16"/>
        <v>35</v>
      </c>
      <c r="W75">
        <f t="shared" si="17"/>
        <v>3</v>
      </c>
    </row>
    <row r="76" spans="1:23" ht="15.75" hidden="1" thickBot="1">
      <c r="A76" s="118" t="s">
        <v>108</v>
      </c>
      <c r="B76" s="68" t="s">
        <v>20</v>
      </c>
      <c r="C76" s="63">
        <f>_xlfn.IFNA(VLOOKUP($B76,'Mob match'!$C$2:$E$180,3,0),"")</f>
        <v>20</v>
      </c>
      <c r="D76" s="63">
        <f>_xlfn.IFNA(VLOOKUP($B76,'August parkrun'!$A$2:$H$203,8,0),"")</f>
        <v>18</v>
      </c>
      <c r="E76" s="63">
        <f>_xlfn.IFNA(VLOOKUP($B76,'Weald 10K'!$E$3:$L$74,8,0),"")</f>
        <v>20</v>
      </c>
      <c r="F76" s="63">
        <f>_xlfn.IFNA(VLOOKUP($B76,KFLKnole!$C$2:$H$93,6,0),"")</f>
        <v>20</v>
      </c>
      <c r="G76" s="64"/>
      <c r="H76" s="63" t="str">
        <f>_xlfn.IFNA(VLOOKUP($B76,TurkeyRun!$B$2:$J$900,9,0),"")</f>
        <v/>
      </c>
      <c r="I76" s="63" t="str">
        <f>_xlfn.IFNA(VLOOKUP(B76,'Canterbury 10'!C:J,8,0),"")</f>
        <v/>
      </c>
      <c r="J76" s="63" t="str">
        <f>_xlfn.IFNA(VLOOKUP(B76,'Greenwich 10K'!C:K,9,0),"")</f>
        <v/>
      </c>
      <c r="K76" s="63" t="str">
        <f>_xlfn.IFNA(VLOOKUP(B76,'Dartford HM'!D:J,7,0),"")</f>
        <v/>
      </c>
      <c r="L76" s="63">
        <f>_xlfn.IFNA(VLOOKUP(B76,'TED PEPPER 10K'!E:J,6,0),"")</f>
        <v>18</v>
      </c>
      <c r="M76" s="63">
        <f>_xlfn.IFNA(VLOOKUP(B76,'Darent Valley 10K'!E:J,6,0),"")</f>
        <v>18</v>
      </c>
      <c r="N76" s="63">
        <f>_xlfn.IFNA(VLOOKUP(B76,'Harvel 5'!D:K,8,0),"")</f>
        <v>20</v>
      </c>
      <c r="O76" s="65">
        <f t="shared" si="12"/>
        <v>134</v>
      </c>
      <c r="P76" s="73" t="e">
        <f>SUM(LARGE(C76:N76,{1,2,3,4,5,6,7,8}))</f>
        <v>#NUM!</v>
      </c>
      <c r="Q76" s="63">
        <f t="shared" si="11"/>
        <v>134</v>
      </c>
      <c r="R76" s="67">
        <f t="shared" si="10"/>
        <v>2</v>
      </c>
      <c r="S76" s="108">
        <f t="shared" si="13"/>
        <v>7</v>
      </c>
      <c r="T76" t="str">
        <f t="shared" si="14"/>
        <v>D2</v>
      </c>
      <c r="U76" t="str">
        <f t="shared" si="15"/>
        <v>Ralph Ambrose</v>
      </c>
      <c r="V76">
        <f t="shared" si="16"/>
        <v>134</v>
      </c>
      <c r="W76">
        <f t="shared" si="17"/>
        <v>7</v>
      </c>
    </row>
    <row r="77" spans="1:23" ht="15.75" hidden="1" thickBot="1">
      <c r="A77" s="118" t="s">
        <v>108</v>
      </c>
      <c r="B77" s="68" t="s">
        <v>39</v>
      </c>
      <c r="C77" s="63">
        <f>_xlfn.IFNA(VLOOKUP($B77,'Mob match'!$C$2:$E$180,3,0),"")</f>
        <v>6</v>
      </c>
      <c r="D77" s="63" t="str">
        <f>_xlfn.IFNA(VLOOKUP($B77,'August parkrun'!$A$2:$H$203,8,0),"")</f>
        <v/>
      </c>
      <c r="E77" s="63" t="str">
        <f>_xlfn.IFNA(VLOOKUP($B77,'Weald 10K'!$E$3:$L$74,8,0),"")</f>
        <v/>
      </c>
      <c r="F77" s="63">
        <f>_xlfn.IFNA(VLOOKUP($B77,KFLKnole!$C$2:$H$93,6,0),"")</f>
        <v>8</v>
      </c>
      <c r="G77" s="64"/>
      <c r="H77" s="63" t="str">
        <f>_xlfn.IFNA(VLOOKUP($B77,TurkeyRun!$B$2:$J$900,9,0),"")</f>
        <v/>
      </c>
      <c r="I77" s="63" t="str">
        <f>_xlfn.IFNA(VLOOKUP(B77,'Canterbury 10'!C:J,8,0),"")</f>
        <v/>
      </c>
      <c r="J77" s="63" t="str">
        <f>_xlfn.IFNA(VLOOKUP(B77,'Greenwich 10K'!C:K,9,0),"")</f>
        <v/>
      </c>
      <c r="K77" s="63" t="str">
        <f>_xlfn.IFNA(VLOOKUP(B77,'Dartford HM'!D:J,7,0),"")</f>
        <v/>
      </c>
      <c r="L77" s="63" t="str">
        <f>_xlfn.IFNA(VLOOKUP(B77,'TED PEPPER 10K'!E:J,6,0),"")</f>
        <v/>
      </c>
      <c r="M77" s="63" t="str">
        <f>_xlfn.IFNA(VLOOKUP(B77,'Darent Valley 10K'!E:J,6,0),"")</f>
        <v/>
      </c>
      <c r="N77" s="63" t="str">
        <f>_xlfn.IFNA(VLOOKUP(B77,'Harvel 5'!D:K,8,0),"")</f>
        <v/>
      </c>
      <c r="O77" s="65">
        <f t="shared" si="12"/>
        <v>14</v>
      </c>
      <c r="P77" s="73" t="e">
        <f>SUM(LARGE(C77:N77,{1,2,3,4,5,6,7,8}))</f>
        <v>#NUM!</v>
      </c>
      <c r="Q77" s="63">
        <f t="shared" si="11"/>
        <v>14</v>
      </c>
      <c r="R77" s="67">
        <f t="shared" si="10"/>
        <v>23</v>
      </c>
      <c r="S77" s="108">
        <f t="shared" si="13"/>
        <v>2</v>
      </c>
      <c r="T77" t="str">
        <f t="shared" si="14"/>
        <v>D23</v>
      </c>
      <c r="U77" t="str">
        <f t="shared" si="15"/>
        <v>Richard Hardiman</v>
      </c>
      <c r="V77">
        <f t="shared" si="16"/>
        <v>14</v>
      </c>
      <c r="W77">
        <f t="shared" si="17"/>
        <v>2</v>
      </c>
    </row>
    <row r="78" spans="1:23" ht="15.75" hidden="1" thickBot="1">
      <c r="A78" s="118" t="s">
        <v>108</v>
      </c>
      <c r="B78" s="68" t="s">
        <v>206</v>
      </c>
      <c r="C78" s="63" t="str">
        <f>_xlfn.IFNA(VLOOKUP($B78,'Mob match'!$C$2:$E$180,3,0),"")</f>
        <v/>
      </c>
      <c r="D78" s="63">
        <f>_xlfn.IFNA(VLOOKUP($B78,'August parkrun'!$A$2:$H$203,8,0),"")</f>
        <v>2</v>
      </c>
      <c r="E78" s="63" t="str">
        <f>_xlfn.IFNA(VLOOKUP($B78,'Weald 10K'!$E$3:$L$74,8,0),"")</f>
        <v/>
      </c>
      <c r="F78" s="63" t="str">
        <f>_xlfn.IFNA(VLOOKUP($B78,KFLKnole!$C$2:$H$93,6,0),"")</f>
        <v/>
      </c>
      <c r="G78" s="64"/>
      <c r="H78" s="63" t="str">
        <f>_xlfn.IFNA(VLOOKUP($B78,TurkeyRun!$B$2:$J$900,9,0),"")</f>
        <v/>
      </c>
      <c r="I78" s="63" t="str">
        <f>_xlfn.IFNA(VLOOKUP(B78,'Canterbury 10'!C:J,8,0),"")</f>
        <v/>
      </c>
      <c r="J78" s="63" t="str">
        <f>_xlfn.IFNA(VLOOKUP(B78,'Greenwich 10K'!C:K,9,0),"")</f>
        <v/>
      </c>
      <c r="K78" s="63">
        <f>_xlfn.IFNA(VLOOKUP(B78,'Dartford HM'!D:J,7,0),"")</f>
        <v>20</v>
      </c>
      <c r="L78" s="63" t="str">
        <f>_xlfn.IFNA(VLOOKUP(B78,'TED PEPPER 10K'!E:J,6,0),"")</f>
        <v/>
      </c>
      <c r="M78" s="63" t="str">
        <f>_xlfn.IFNA(VLOOKUP(B78,'Darent Valley 10K'!E:J,6,0),"")</f>
        <v/>
      </c>
      <c r="N78" s="63" t="str">
        <f>_xlfn.IFNA(VLOOKUP(B78,'Harvel 5'!D:K,8,0),"")</f>
        <v/>
      </c>
      <c r="O78" s="65">
        <f t="shared" si="12"/>
        <v>22</v>
      </c>
      <c r="P78" s="73" t="e">
        <f>SUM(LARGE(C78:N78,{1,2,3,4,5,6,7,8}))</f>
        <v>#NUM!</v>
      </c>
      <c r="Q78" s="63">
        <f t="shared" si="11"/>
        <v>22</v>
      </c>
      <c r="R78" s="67">
        <f t="shared" si="10"/>
        <v>20</v>
      </c>
      <c r="S78" s="108">
        <f t="shared" si="13"/>
        <v>2</v>
      </c>
      <c r="T78" t="str">
        <f t="shared" si="14"/>
        <v>D20</v>
      </c>
      <c r="U78" t="str">
        <f t="shared" si="15"/>
        <v>Robert LAING</v>
      </c>
      <c r="V78">
        <f t="shared" si="16"/>
        <v>22</v>
      </c>
      <c r="W78">
        <f t="shared" si="17"/>
        <v>2</v>
      </c>
    </row>
    <row r="79" spans="1:23" ht="15.75" hidden="1" thickBot="1">
      <c r="A79" s="118" t="s">
        <v>108</v>
      </c>
      <c r="B79" s="68" t="s">
        <v>59</v>
      </c>
      <c r="C79" s="63">
        <f>_xlfn.IFNA(VLOOKUP($B79,'Mob match'!$C$2:$E$180,3,0),"")</f>
        <v>2</v>
      </c>
      <c r="D79" s="63" t="str">
        <f>_xlfn.IFNA(VLOOKUP($B79,'August parkrun'!$A$2:$H$203,8,0),"")</f>
        <v/>
      </c>
      <c r="E79" s="63" t="str">
        <f>_xlfn.IFNA(VLOOKUP($B79,'Weald 10K'!$E$3:$L$74,8,0),"")</f>
        <v/>
      </c>
      <c r="F79" s="63" t="str">
        <f>_xlfn.IFNA(VLOOKUP($B79,KFLKnole!$C$2:$H$93,6,0),"")</f>
        <v/>
      </c>
      <c r="G79" s="64"/>
      <c r="H79" s="63" t="str">
        <f>_xlfn.IFNA(VLOOKUP($B79,TurkeyRun!$B$2:$J$900,9,0),"")</f>
        <v/>
      </c>
      <c r="I79" s="63" t="str">
        <f>_xlfn.IFNA(VLOOKUP(B79,'Canterbury 10'!C:J,8,0),"")</f>
        <v/>
      </c>
      <c r="J79" s="63" t="str">
        <f>_xlfn.IFNA(VLOOKUP(B79,'Greenwich 10K'!C:K,9,0),"")</f>
        <v/>
      </c>
      <c r="K79" s="63" t="str">
        <f>_xlfn.IFNA(VLOOKUP(B79,'Dartford HM'!D:J,7,0),"")</f>
        <v/>
      </c>
      <c r="L79" s="63" t="str">
        <f>_xlfn.IFNA(VLOOKUP(B79,'TED PEPPER 10K'!E:J,6,0),"")</f>
        <v/>
      </c>
      <c r="M79" s="63">
        <f>_xlfn.IFNA(VLOOKUP(B79,'Darent Valley 10K'!E:J,6,0),"")</f>
        <v>11</v>
      </c>
      <c r="N79" s="63">
        <f>_xlfn.IFNA(VLOOKUP(B79,'Harvel 5'!D:K,8,0),"")</f>
        <v>10</v>
      </c>
      <c r="O79" s="65">
        <f t="shared" si="12"/>
        <v>23</v>
      </c>
      <c r="P79" s="73" t="e">
        <f>SUM(LARGE(C79:N79,{1,2,3,4,5,6,7,8}))</f>
        <v>#NUM!</v>
      </c>
      <c r="Q79" s="63">
        <f t="shared" si="11"/>
        <v>23</v>
      </c>
      <c r="R79" s="67">
        <f t="shared" si="10"/>
        <v>19</v>
      </c>
      <c r="S79" s="108">
        <f t="shared" si="13"/>
        <v>3</v>
      </c>
      <c r="T79" t="str">
        <f t="shared" si="14"/>
        <v>D19</v>
      </c>
      <c r="U79" t="str">
        <f t="shared" si="15"/>
        <v>Sarah Stonard</v>
      </c>
      <c r="V79">
        <f t="shared" si="16"/>
        <v>23</v>
      </c>
      <c r="W79">
        <f t="shared" si="17"/>
        <v>3</v>
      </c>
    </row>
    <row r="80" spans="1:23" ht="15.75" hidden="1" thickBot="1">
      <c r="A80" s="118" t="s">
        <v>108</v>
      </c>
      <c r="B80" s="68" t="s">
        <v>37</v>
      </c>
      <c r="C80" s="63">
        <f>_xlfn.IFNA(VLOOKUP($B80,'Mob match'!$C$2:$E$180,3,0),"")</f>
        <v>7</v>
      </c>
      <c r="D80" s="63">
        <f>_xlfn.IFNA(VLOOKUP($B80,'August parkrun'!$A$2:$H$203,8,0),"")</f>
        <v>3</v>
      </c>
      <c r="E80" s="63">
        <f>_xlfn.IFNA(VLOOKUP($B80,'Weald 10K'!$E$3:$L$74,8,0),"")</f>
        <v>11</v>
      </c>
      <c r="F80" s="63" t="str">
        <f>_xlfn.IFNA(VLOOKUP($B80,KFLKnole!$C$2:$H$93,6,0),"")</f>
        <v/>
      </c>
      <c r="G80" s="64"/>
      <c r="H80" s="63" t="str">
        <f>_xlfn.IFNA(VLOOKUP($B80,TurkeyRun!$B$2:$J$900,9,0),"")</f>
        <v/>
      </c>
      <c r="I80" s="63">
        <f>_xlfn.IFNA(VLOOKUP(B80,'Canterbury 10'!C:J,8,0),"")</f>
        <v>11</v>
      </c>
      <c r="J80" s="63" t="str">
        <f>_xlfn.IFNA(VLOOKUP(B80,'Greenwich 10K'!C:K,9,0),"")</f>
        <v/>
      </c>
      <c r="K80" s="63" t="str">
        <f>_xlfn.IFNA(VLOOKUP(B80,'Dartford HM'!D:J,7,0),"")</f>
        <v/>
      </c>
      <c r="L80" s="63" t="str">
        <f>_xlfn.IFNA(VLOOKUP(B80,'TED PEPPER 10K'!E:J,6,0),"")</f>
        <v/>
      </c>
      <c r="M80" s="63" t="str">
        <f>_xlfn.IFNA(VLOOKUP(B80,'Darent Valley 10K'!E:J,6,0),"")</f>
        <v/>
      </c>
      <c r="N80" s="63" t="str">
        <f>_xlfn.IFNA(VLOOKUP(B80,'Harvel 5'!D:K,8,0),"")</f>
        <v/>
      </c>
      <c r="O80" s="65">
        <f t="shared" si="12"/>
        <v>32</v>
      </c>
      <c r="P80" s="73" t="e">
        <f>SUM(LARGE(C80:N80,{1,2,3,4,5,6,7,8}))</f>
        <v>#NUM!</v>
      </c>
      <c r="Q80" s="63">
        <f t="shared" si="11"/>
        <v>32</v>
      </c>
      <c r="R80" s="67">
        <f t="shared" si="10"/>
        <v>16</v>
      </c>
      <c r="S80" s="108">
        <f t="shared" si="13"/>
        <v>4</v>
      </c>
      <c r="T80" t="str">
        <f t="shared" si="14"/>
        <v>D16</v>
      </c>
      <c r="U80" t="str">
        <f t="shared" si="15"/>
        <v>Sigrid Robson</v>
      </c>
      <c r="V80">
        <f t="shared" si="16"/>
        <v>32</v>
      </c>
      <c r="W80">
        <f t="shared" si="17"/>
        <v>4</v>
      </c>
    </row>
    <row r="81" spans="1:23" ht="15.75" hidden="1" thickBot="1">
      <c r="A81" s="119" t="s">
        <v>108</v>
      </c>
      <c r="B81" s="120" t="s">
        <v>163</v>
      </c>
      <c r="C81" s="111" t="str">
        <f>_xlfn.IFNA(VLOOKUP($B81,'Mob match'!$C$2:$E$180,3,0),"")</f>
        <v/>
      </c>
      <c r="D81" s="111">
        <f>_xlfn.IFNA(VLOOKUP($B81,'August parkrun'!$A$2:$H$203,8,0),"")</f>
        <v>11</v>
      </c>
      <c r="E81" s="111" t="str">
        <f>_xlfn.IFNA(VLOOKUP($B81,'Weald 10K'!$E$3:$L$74,8,0),"")</f>
        <v/>
      </c>
      <c r="F81" s="111">
        <f>_xlfn.IFNA(VLOOKUP($B81,KFLKnole!$C$2:$H$93,6,0),"")</f>
        <v>12</v>
      </c>
      <c r="G81" s="112"/>
      <c r="H81" s="111">
        <f>_xlfn.IFNA(VLOOKUP($B81,TurkeyRun!$B$2:$J$900,9,0),"")</f>
        <v>16</v>
      </c>
      <c r="I81" s="111">
        <f>_xlfn.IFNA(VLOOKUP(B81,'Canterbury 10'!C:J,8,0),"")</f>
        <v>16</v>
      </c>
      <c r="J81" s="111">
        <f>_xlfn.IFNA(VLOOKUP(B81,'Greenwich 10K'!C:K,9,0),"")</f>
        <v>20</v>
      </c>
      <c r="K81" s="111">
        <f>_xlfn.IFNA(VLOOKUP(B81,'Dartford HM'!D:J,7,0),"")</f>
        <v>16</v>
      </c>
      <c r="L81" s="111">
        <f>_xlfn.IFNA(VLOOKUP(B81,'TED PEPPER 10K'!E:J,6,0),"")</f>
        <v>11</v>
      </c>
      <c r="M81" s="111">
        <f>_xlfn.IFNA(VLOOKUP(B81,'Darent Valley 10K'!E:J,6,0),"")</f>
        <v>16</v>
      </c>
      <c r="N81" s="111">
        <f>_xlfn.IFNA(VLOOKUP(B81,'Harvel 5'!D:K,8,0),"")</f>
        <v>13</v>
      </c>
      <c r="O81" s="113">
        <f t="shared" si="12"/>
        <v>131</v>
      </c>
      <c r="P81" s="131">
        <f>SUM(LARGE(C81:N81,{1,2,3,4,5,6,7,8}))</f>
        <v>120</v>
      </c>
      <c r="Q81" s="111">
        <f t="shared" si="11"/>
        <v>120</v>
      </c>
      <c r="R81" s="114">
        <f t="shared" si="10"/>
        <v>4</v>
      </c>
      <c r="S81" s="115">
        <f t="shared" si="13"/>
        <v>9</v>
      </c>
      <c r="T81" t="str">
        <f t="shared" si="14"/>
        <v>D4</v>
      </c>
      <c r="U81" t="str">
        <f t="shared" si="15"/>
        <v>Steve BURNETT</v>
      </c>
      <c r="V81">
        <f t="shared" si="16"/>
        <v>120</v>
      </c>
      <c r="W81">
        <f t="shared" si="17"/>
        <v>9</v>
      </c>
    </row>
    <row r="82" spans="1:23" ht="15.75" hidden="1" thickBot="1">
      <c r="A82" s="100" t="s">
        <v>110</v>
      </c>
      <c r="B82" s="101" t="s">
        <v>30</v>
      </c>
      <c r="C82" s="102">
        <f>_xlfn.IFNA(VLOOKUP($B82,'Mob match'!$C$2:$E$180,3,0),"")</f>
        <v>20</v>
      </c>
      <c r="D82" s="102">
        <f>_xlfn.IFNA(VLOOKUP($B82,'August parkrun'!$A$2:$H$203,8,0),"")</f>
        <v>16</v>
      </c>
      <c r="E82" s="102">
        <f>_xlfn.IFNA(VLOOKUP($B82,'Weald 10K'!$E$3:$L$74,8,0),"")</f>
        <v>18</v>
      </c>
      <c r="F82" s="102">
        <f>_xlfn.IFNA(VLOOKUP($B82,KFLKnole!$C$2:$H$93,6,0),"")</f>
        <v>18</v>
      </c>
      <c r="G82" s="103"/>
      <c r="H82" s="102">
        <f>_xlfn.IFNA(VLOOKUP($B82,TurkeyRun!$B$2:$J$900,9,0),"")</f>
        <v>18</v>
      </c>
      <c r="I82" s="102" t="str">
        <f>_xlfn.IFNA(VLOOKUP(B82,'Canterbury 10'!C:J,8,0),"")</f>
        <v/>
      </c>
      <c r="J82" s="102">
        <f>_xlfn.IFNA(VLOOKUP(B82,'Greenwich 10K'!C:K,9,0),"")</f>
        <v>20</v>
      </c>
      <c r="K82" s="102">
        <f>_xlfn.IFNA(VLOOKUP(B82,'Dartford HM'!D:J,7,0),"")</f>
        <v>20</v>
      </c>
      <c r="L82" s="102">
        <f>_xlfn.IFNA(VLOOKUP(B82,'TED PEPPER 10K'!E:J,6,0),"")</f>
        <v>20</v>
      </c>
      <c r="M82" s="102">
        <f>_xlfn.IFNA(VLOOKUP(B82,'Darent Valley 10K'!E:J,6,0),"")</f>
        <v>18</v>
      </c>
      <c r="N82" s="102">
        <f>_xlfn.IFNA(VLOOKUP(B82,'Harvel 5'!D:K,8,0),"")</f>
        <v>20</v>
      </c>
      <c r="O82" s="104">
        <f t="shared" si="12"/>
        <v>188</v>
      </c>
      <c r="P82" s="130">
        <f>SUM(LARGE(C82:N82,{1,2,3,4,5,6,7,8}))</f>
        <v>154</v>
      </c>
      <c r="Q82" s="102">
        <f t="shared" si="11"/>
        <v>154</v>
      </c>
      <c r="R82" s="121">
        <f t="shared" ref="R82:R95" si="18">RANK(Q82,Q$82:Q$95)</f>
        <v>2</v>
      </c>
      <c r="S82" s="106">
        <f t="shared" si="13"/>
        <v>10</v>
      </c>
      <c r="T82" t="str">
        <f t="shared" si="14"/>
        <v>E2</v>
      </c>
      <c r="U82" t="str">
        <f t="shared" si="15"/>
        <v>Antony Mitchell</v>
      </c>
      <c r="V82">
        <f t="shared" si="16"/>
        <v>154</v>
      </c>
      <c r="W82">
        <f t="shared" si="17"/>
        <v>10</v>
      </c>
    </row>
    <row r="83" spans="1:23" ht="15.75" hidden="1" thickBot="1">
      <c r="A83" s="107" t="s">
        <v>110</v>
      </c>
      <c r="B83" s="62" t="s">
        <v>519</v>
      </c>
      <c r="C83" s="63">
        <f>_xlfn.IFNA(VLOOKUP($B83,'Mob match'!$C$2:$E$180,3,0),"")</f>
        <v>13</v>
      </c>
      <c r="D83" s="63">
        <f>_xlfn.IFNA(VLOOKUP($B83,'August parkrun'!$A$2:$H$203,8,0),"")</f>
        <v>11</v>
      </c>
      <c r="E83" s="63" t="str">
        <f>_xlfn.IFNA(VLOOKUP($B83,'Weald 10K'!$E$3:$L$74,8,0),"")</f>
        <v/>
      </c>
      <c r="F83" s="63" t="str">
        <f>_xlfn.IFNA(VLOOKUP($B83,KFLKnole!$C$2:$H$93,6,0),"")</f>
        <v/>
      </c>
      <c r="G83" s="64"/>
      <c r="H83" s="63" t="str">
        <f>_xlfn.IFNA(VLOOKUP($B83,TurkeyRun!$B$2:$J$900,9,0),"")</f>
        <v/>
      </c>
      <c r="I83" s="63" t="str">
        <f>_xlfn.IFNA(VLOOKUP(B83,'Canterbury 10'!C:J,8,0),"")</f>
        <v/>
      </c>
      <c r="J83" s="63" t="str">
        <f>_xlfn.IFNA(VLOOKUP(B83,'Greenwich 10K'!C:K,9,0),"")</f>
        <v/>
      </c>
      <c r="K83" s="63" t="str">
        <f>_xlfn.IFNA(VLOOKUP(B83,'Dartford HM'!D:J,7,0),"")</f>
        <v/>
      </c>
      <c r="L83" s="63" t="str">
        <f>_xlfn.IFNA(VLOOKUP(B83,'TED PEPPER 10K'!E:J,6,0),"")</f>
        <v/>
      </c>
      <c r="M83" s="63" t="str">
        <f>_xlfn.IFNA(VLOOKUP(B83,'Darent Valley 10K'!E:J,6,0),"")</f>
        <v/>
      </c>
      <c r="N83" s="63" t="str">
        <f>_xlfn.IFNA(VLOOKUP(B83,'Harvel 5'!D:K,8,0),"")</f>
        <v/>
      </c>
      <c r="O83" s="65">
        <f t="shared" si="12"/>
        <v>24</v>
      </c>
      <c r="P83" s="73" t="e">
        <f>SUM(LARGE(C83:N83,{1,2,3,4,5,6,7,8}))</f>
        <v>#NUM!</v>
      </c>
      <c r="Q83" s="63">
        <f t="shared" si="11"/>
        <v>24</v>
      </c>
      <c r="R83" s="67">
        <f t="shared" si="18"/>
        <v>10</v>
      </c>
      <c r="S83" s="108">
        <f t="shared" si="13"/>
        <v>2</v>
      </c>
      <c r="T83" t="str">
        <f t="shared" si="14"/>
        <v>E10</v>
      </c>
      <c r="U83" t="str">
        <f t="shared" si="15"/>
        <v>Christopher FLORIDIA</v>
      </c>
      <c r="V83">
        <f t="shared" si="16"/>
        <v>24</v>
      </c>
      <c r="W83">
        <f t="shared" si="17"/>
        <v>2</v>
      </c>
    </row>
    <row r="84" spans="1:23" ht="15.75" hidden="1" thickBot="1">
      <c r="A84" s="107" t="s">
        <v>110</v>
      </c>
      <c r="B84" s="62" t="s">
        <v>45</v>
      </c>
      <c r="C84" s="63">
        <f>_xlfn.IFNA(VLOOKUP($B84,'Mob match'!$C$2:$E$180,3,0),"")</f>
        <v>8</v>
      </c>
      <c r="D84" s="63">
        <f>_xlfn.IFNA(VLOOKUP($B84,'August parkrun'!$A$2:$H$203,8,0),"")</f>
        <v>12</v>
      </c>
      <c r="E84" s="63">
        <f>_xlfn.IFNA(VLOOKUP($B84,'Weald 10K'!$E$3:$L$74,8,0),"")</f>
        <v>14</v>
      </c>
      <c r="F84" s="63" t="str">
        <f>_xlfn.IFNA(VLOOKUP($B84,KFLKnole!$C$2:$H$93,6,0),"")</f>
        <v/>
      </c>
      <c r="G84" s="64"/>
      <c r="H84" s="63" t="str">
        <f>_xlfn.IFNA(VLOOKUP($B84,TurkeyRun!$B$2:$J$900,9,0),"")</f>
        <v/>
      </c>
      <c r="I84" s="63" t="str">
        <f>_xlfn.IFNA(VLOOKUP(B84,'Canterbury 10'!C:J,8,0),"")</f>
        <v/>
      </c>
      <c r="J84" s="63" t="str">
        <f>_xlfn.IFNA(VLOOKUP(B84,'Greenwich 10K'!C:K,9,0),"")</f>
        <v/>
      </c>
      <c r="K84" s="63" t="str">
        <f>_xlfn.IFNA(VLOOKUP(B84,'Dartford HM'!D:J,7,0),"")</f>
        <v/>
      </c>
      <c r="L84" s="63">
        <f>_xlfn.IFNA(VLOOKUP(B84,'TED PEPPER 10K'!E:J,6,0),"")</f>
        <v>16</v>
      </c>
      <c r="M84" s="63" t="str">
        <f>_xlfn.IFNA(VLOOKUP(B84,'Darent Valley 10K'!E:J,6,0),"")</f>
        <v/>
      </c>
      <c r="N84" s="63" t="str">
        <f>_xlfn.IFNA(VLOOKUP(B84,'Harvel 5'!D:K,8,0),"")</f>
        <v/>
      </c>
      <c r="O84" s="65">
        <f t="shared" si="12"/>
        <v>50</v>
      </c>
      <c r="P84" s="73" t="e">
        <f>SUM(LARGE(C84:N84,{1,2,3,4,5,6,7,8}))</f>
        <v>#NUM!</v>
      </c>
      <c r="Q84" s="63">
        <f t="shared" si="11"/>
        <v>50</v>
      </c>
      <c r="R84" s="67">
        <f t="shared" si="18"/>
        <v>6</v>
      </c>
      <c r="S84" s="108">
        <f t="shared" si="13"/>
        <v>4</v>
      </c>
      <c r="T84" t="str">
        <f t="shared" si="14"/>
        <v>E6</v>
      </c>
      <c r="U84" t="str">
        <f t="shared" si="15"/>
        <v>David Land</v>
      </c>
      <c r="V84">
        <f t="shared" si="16"/>
        <v>50</v>
      </c>
      <c r="W84">
        <f t="shared" si="17"/>
        <v>4</v>
      </c>
    </row>
    <row r="85" spans="1:23" ht="15.75" hidden="1" thickBot="1">
      <c r="A85" s="107" t="s">
        <v>110</v>
      </c>
      <c r="B85" s="62" t="s">
        <v>48</v>
      </c>
      <c r="C85" s="63">
        <f>_xlfn.IFNA(VLOOKUP($B85,'Mob match'!$C$2:$E$180,3,0),"")</f>
        <v>7</v>
      </c>
      <c r="D85" s="63" t="str">
        <f>_xlfn.IFNA(VLOOKUP($B85,'August parkrun'!$A$2:$H$203,8,0),"")</f>
        <v/>
      </c>
      <c r="E85" s="63" t="str">
        <f>_xlfn.IFNA(VLOOKUP($B85,'Weald 10K'!$E$3:$L$74,8,0),"")</f>
        <v/>
      </c>
      <c r="F85" s="63" t="str">
        <f>_xlfn.IFNA(VLOOKUP($B85,KFLKnole!$C$2:$H$93,6,0),"")</f>
        <v/>
      </c>
      <c r="G85" s="64"/>
      <c r="H85" s="63">
        <f>_xlfn.IFNA(VLOOKUP($B85,TurkeyRun!$B$2:$J$900,9,0),"")</f>
        <v>14</v>
      </c>
      <c r="I85" s="63" t="str">
        <f>_xlfn.IFNA(VLOOKUP(B85,'Canterbury 10'!C:J,8,0),"")</f>
        <v/>
      </c>
      <c r="J85" s="63" t="str">
        <f>_xlfn.IFNA(VLOOKUP(B85,'Greenwich 10K'!C:K,9,0),"")</f>
        <v/>
      </c>
      <c r="K85" s="63" t="str">
        <f>_xlfn.IFNA(VLOOKUP(B85,'Dartford HM'!D:J,7,0),"")</f>
        <v/>
      </c>
      <c r="L85" s="63" t="str">
        <f>_xlfn.IFNA(VLOOKUP(B85,'TED PEPPER 10K'!E:J,6,0),"")</f>
        <v/>
      </c>
      <c r="M85" s="63" t="str">
        <f>_xlfn.IFNA(VLOOKUP(B85,'Darent Valley 10K'!E:J,6,0),"")</f>
        <v/>
      </c>
      <c r="N85" s="63" t="str">
        <f>_xlfn.IFNA(VLOOKUP(B85,'Harvel 5'!D:K,8,0),"")</f>
        <v/>
      </c>
      <c r="O85" s="65">
        <f t="shared" si="12"/>
        <v>21</v>
      </c>
      <c r="P85" s="73" t="e">
        <f>SUM(LARGE(C85:N85,{1,2,3,4,5,6,7,8}))</f>
        <v>#NUM!</v>
      </c>
      <c r="Q85" s="63">
        <f t="shared" si="11"/>
        <v>21</v>
      </c>
      <c r="R85" s="67">
        <f t="shared" si="18"/>
        <v>11</v>
      </c>
      <c r="S85" s="108">
        <f t="shared" si="13"/>
        <v>2</v>
      </c>
      <c r="T85" t="str">
        <f t="shared" si="14"/>
        <v>E11</v>
      </c>
      <c r="U85" t="str">
        <f t="shared" si="15"/>
        <v>Della Harris</v>
      </c>
      <c r="V85">
        <f t="shared" si="16"/>
        <v>21</v>
      </c>
      <c r="W85">
        <f t="shared" si="17"/>
        <v>2</v>
      </c>
    </row>
    <row r="86" spans="1:23" ht="15.75" hidden="1" thickBot="1">
      <c r="A86" s="107" t="s">
        <v>110</v>
      </c>
      <c r="B86" s="62" t="s">
        <v>32</v>
      </c>
      <c r="C86" s="63">
        <f>_xlfn.IFNA(VLOOKUP($B86,'Mob match'!$C$2:$E$180,3,0),"")</f>
        <v>18</v>
      </c>
      <c r="D86" s="63">
        <f>_xlfn.IFNA(VLOOKUP($B86,'August parkrun'!$A$2:$H$203,8,0),"")</f>
        <v>15</v>
      </c>
      <c r="E86" s="63">
        <f>_xlfn.IFNA(VLOOKUP($B86,'Weald 10K'!$E$3:$L$74,8,0),"")</f>
        <v>15</v>
      </c>
      <c r="F86" s="63">
        <f>_xlfn.IFNA(VLOOKUP($B86,KFLKnole!$C$2:$H$93,6,0),"")</f>
        <v>12</v>
      </c>
      <c r="G86" s="64"/>
      <c r="H86" s="63">
        <f>_xlfn.IFNA(VLOOKUP($B86,TurkeyRun!$B$2:$J$900,9,0),"")</f>
        <v>15</v>
      </c>
      <c r="I86" s="63">
        <f>_xlfn.IFNA(VLOOKUP(B86,'Canterbury 10'!C:J,8,0),"")</f>
        <v>15</v>
      </c>
      <c r="J86" s="63">
        <f>_xlfn.IFNA(VLOOKUP(B86,'Greenwich 10K'!C:K,9,0),"")</f>
        <v>14</v>
      </c>
      <c r="K86" s="63">
        <f>_xlfn.IFNA(VLOOKUP(B86,'Dartford HM'!D:J,7,0),"")</f>
        <v>14</v>
      </c>
      <c r="L86" s="63" t="str">
        <f>_xlfn.IFNA(VLOOKUP(B86,'TED PEPPER 10K'!E:J,6,0),"")</f>
        <v/>
      </c>
      <c r="M86" s="63" t="str">
        <f>_xlfn.IFNA(VLOOKUP(B86,'Darent Valley 10K'!E:J,6,0),"")</f>
        <v/>
      </c>
      <c r="N86" s="63">
        <f>_xlfn.IFNA(VLOOKUP(B86,'Harvel 5'!D:K,8,0),"")</f>
        <v>14</v>
      </c>
      <c r="O86" s="65">
        <f t="shared" si="12"/>
        <v>132</v>
      </c>
      <c r="P86" s="73">
        <f>SUM(LARGE(C86:N86,{1,2,3,4,5,6,7,8}))</f>
        <v>120</v>
      </c>
      <c r="Q86" s="63">
        <f t="shared" si="11"/>
        <v>120</v>
      </c>
      <c r="R86" s="67">
        <f t="shared" si="18"/>
        <v>4</v>
      </c>
      <c r="S86" s="108">
        <f t="shared" si="13"/>
        <v>9</v>
      </c>
      <c r="T86" t="str">
        <f t="shared" si="14"/>
        <v>E4</v>
      </c>
      <c r="U86" t="str">
        <f t="shared" si="15"/>
        <v>Elaine Griffiths</v>
      </c>
      <c r="V86">
        <f t="shared" si="16"/>
        <v>120</v>
      </c>
      <c r="W86">
        <f t="shared" si="17"/>
        <v>9</v>
      </c>
    </row>
    <row r="87" spans="1:23" ht="15.75" hidden="1" thickBot="1">
      <c r="A87" s="107" t="s">
        <v>110</v>
      </c>
      <c r="B87" s="62" t="s">
        <v>38</v>
      </c>
      <c r="C87" s="63">
        <f>_xlfn.IFNA(VLOOKUP($B87,'Mob match'!$C$2:$E$180,3,0),"")</f>
        <v>15</v>
      </c>
      <c r="D87" s="63">
        <f>_xlfn.IFNA(VLOOKUP($B87,'August parkrun'!$A$2:$H$203,8,0),"")</f>
        <v>14</v>
      </c>
      <c r="E87" s="63">
        <f>_xlfn.IFNA(VLOOKUP($B87,'Weald 10K'!$E$3:$L$74,8,0),"")</f>
        <v>16</v>
      </c>
      <c r="F87" s="63">
        <f>_xlfn.IFNA(VLOOKUP($B87,KFLKnole!$C$2:$H$93,6,0),"")</f>
        <v>15</v>
      </c>
      <c r="G87" s="64"/>
      <c r="H87" s="63">
        <f>_xlfn.IFNA(VLOOKUP($B87,TurkeyRun!$B$2:$J$900,9,0),"")</f>
        <v>16</v>
      </c>
      <c r="I87" s="63">
        <f>_xlfn.IFNA(VLOOKUP(B87,'Canterbury 10'!C:J,8,0),"")</f>
        <v>18</v>
      </c>
      <c r="J87" s="63">
        <f>_xlfn.IFNA(VLOOKUP(B87,'Greenwich 10K'!C:K,9,0),"")</f>
        <v>16</v>
      </c>
      <c r="K87" s="63">
        <f>_xlfn.IFNA(VLOOKUP(B87,'Dartford HM'!D:J,7,0),"")</f>
        <v>15</v>
      </c>
      <c r="L87" s="63" t="str">
        <f>_xlfn.IFNA(VLOOKUP(B87,'TED PEPPER 10K'!E:J,6,0),"")</f>
        <v/>
      </c>
      <c r="M87" s="63">
        <f>_xlfn.IFNA(VLOOKUP(B87,'Darent Valley 10K'!E:J,6,0),"")</f>
        <v>16</v>
      </c>
      <c r="N87" s="63">
        <f>_xlfn.IFNA(VLOOKUP(B87,'Harvel 5'!D:K,8,0),"")</f>
        <v>16</v>
      </c>
      <c r="O87" s="65">
        <f t="shared" si="12"/>
        <v>157</v>
      </c>
      <c r="P87" s="73">
        <f>SUM(LARGE(C87:N87,{1,2,3,4,5,6,7,8}))</f>
        <v>128</v>
      </c>
      <c r="Q87" s="63">
        <f t="shared" si="11"/>
        <v>128</v>
      </c>
      <c r="R87" s="67">
        <f t="shared" si="18"/>
        <v>3</v>
      </c>
      <c r="S87" s="108">
        <f t="shared" si="13"/>
        <v>10</v>
      </c>
      <c r="T87" t="str">
        <f t="shared" si="14"/>
        <v>E3</v>
      </c>
      <c r="U87" t="str">
        <f t="shared" si="15"/>
        <v>Julian Edmonds</v>
      </c>
      <c r="V87">
        <f t="shared" si="16"/>
        <v>128</v>
      </c>
      <c r="W87">
        <f t="shared" si="17"/>
        <v>10</v>
      </c>
    </row>
    <row r="88" spans="1:23" ht="15.75" hidden="1" thickBot="1">
      <c r="A88" s="107" t="s">
        <v>110</v>
      </c>
      <c r="B88" s="62" t="s">
        <v>173</v>
      </c>
      <c r="C88" s="63" t="str">
        <f>_xlfn.IFNA(VLOOKUP($B88,'Mob match'!$C$2:$E$180,3,0),"")</f>
        <v/>
      </c>
      <c r="D88" s="63">
        <f>_xlfn.IFNA(VLOOKUP($B88,'August parkrun'!$A$2:$H$203,8,0),"")</f>
        <v>13</v>
      </c>
      <c r="E88" s="63" t="str">
        <f>_xlfn.IFNA(VLOOKUP($B88,'Weald 10K'!$E$3:$L$74,8,0),"")</f>
        <v/>
      </c>
      <c r="F88" s="63" t="str">
        <f>_xlfn.IFNA(VLOOKUP($B88,KFLKnole!$C$2:$H$93,6,0),"")</f>
        <v/>
      </c>
      <c r="G88" s="64"/>
      <c r="H88" s="63" t="str">
        <f>_xlfn.IFNA(VLOOKUP($B88,TurkeyRun!$B$2:$J$900,9,0),"")</f>
        <v/>
      </c>
      <c r="I88" s="63" t="str">
        <f>_xlfn.IFNA(VLOOKUP(B88,'Canterbury 10'!C:J,8,0),"")</f>
        <v/>
      </c>
      <c r="J88" s="63" t="str">
        <f>_xlfn.IFNA(VLOOKUP(B88,'Greenwich 10K'!C:K,9,0),"")</f>
        <v/>
      </c>
      <c r="K88" s="63" t="str">
        <f>_xlfn.IFNA(VLOOKUP(B88,'Dartford HM'!D:J,7,0),"")</f>
        <v/>
      </c>
      <c r="L88" s="63" t="str">
        <f>_xlfn.IFNA(VLOOKUP(B88,'TED PEPPER 10K'!E:J,6,0),"")</f>
        <v/>
      </c>
      <c r="M88" s="63" t="str">
        <f>_xlfn.IFNA(VLOOKUP(B88,'Darent Valley 10K'!E:J,6,0),"")</f>
        <v/>
      </c>
      <c r="N88" s="63" t="str">
        <f>_xlfn.IFNA(VLOOKUP(B88,'Harvel 5'!D:K,8,0),"")</f>
        <v/>
      </c>
      <c r="O88" s="65">
        <f t="shared" si="12"/>
        <v>13</v>
      </c>
      <c r="P88" s="73" t="e">
        <f>SUM(LARGE(C88:N88,{1,2,3,4,5,6,7,8}))</f>
        <v>#NUM!</v>
      </c>
      <c r="Q88" s="63">
        <f t="shared" si="11"/>
        <v>13</v>
      </c>
      <c r="R88" s="67">
        <f t="shared" si="18"/>
        <v>12</v>
      </c>
      <c r="S88" s="108">
        <f t="shared" si="13"/>
        <v>1</v>
      </c>
      <c r="T88" t="str">
        <f t="shared" si="14"/>
        <v>E12</v>
      </c>
      <c r="U88" t="str">
        <f t="shared" si="15"/>
        <v>Kate EPERON</v>
      </c>
      <c r="V88">
        <f t="shared" si="16"/>
        <v>13</v>
      </c>
      <c r="W88">
        <f t="shared" si="17"/>
        <v>1</v>
      </c>
    </row>
    <row r="89" spans="1:23" ht="15.75" hidden="1" thickBot="1">
      <c r="A89" s="107" t="s">
        <v>110</v>
      </c>
      <c r="B89" s="62" t="s">
        <v>43</v>
      </c>
      <c r="C89" s="63">
        <f>_xlfn.IFNA(VLOOKUP($B89,'Mob match'!$C$2:$E$180,3,0),"")</f>
        <v>10</v>
      </c>
      <c r="D89" s="63" t="str">
        <f>_xlfn.IFNA(VLOOKUP($B89,'August parkrun'!$A$2:$H$203,8,0),"")</f>
        <v/>
      </c>
      <c r="E89" s="63" t="str">
        <f>_xlfn.IFNA(VLOOKUP($B89,'Weald 10K'!$E$3:$L$74,8,0),"")</f>
        <v/>
      </c>
      <c r="F89" s="63" t="str">
        <f>_xlfn.IFNA(VLOOKUP($B89,KFLKnole!$C$2:$H$93,6,0),"")</f>
        <v/>
      </c>
      <c r="G89" s="64"/>
      <c r="H89" s="63" t="str">
        <f>_xlfn.IFNA(VLOOKUP($B89,TurkeyRun!$B$2:$J$900,9,0),"")</f>
        <v/>
      </c>
      <c r="I89" s="63" t="str">
        <f>_xlfn.IFNA(VLOOKUP(B89,'Canterbury 10'!C:J,8,0),"")</f>
        <v/>
      </c>
      <c r="J89" s="63" t="str">
        <f>_xlfn.IFNA(VLOOKUP(B89,'Greenwich 10K'!C:K,9,0),"")</f>
        <v/>
      </c>
      <c r="K89" s="63" t="str">
        <f>_xlfn.IFNA(VLOOKUP(B89,'Dartford HM'!D:J,7,0),"")</f>
        <v/>
      </c>
      <c r="L89" s="63" t="str">
        <f>_xlfn.IFNA(VLOOKUP(B89,'TED PEPPER 10K'!E:J,6,0),"")</f>
        <v/>
      </c>
      <c r="M89" s="63" t="str">
        <f>_xlfn.IFNA(VLOOKUP(B89,'Darent Valley 10K'!E:J,6,0),"")</f>
        <v/>
      </c>
      <c r="N89" s="63" t="str">
        <f>_xlfn.IFNA(VLOOKUP(B89,'Harvel 5'!D:K,8,0),"")</f>
        <v/>
      </c>
      <c r="O89" s="65">
        <f t="shared" si="12"/>
        <v>10</v>
      </c>
      <c r="P89" s="73" t="e">
        <f>SUM(LARGE(C89:N89,{1,2,3,4,5,6,7,8}))</f>
        <v>#NUM!</v>
      </c>
      <c r="Q89" s="63">
        <f t="shared" si="11"/>
        <v>10</v>
      </c>
      <c r="R89" s="67">
        <f t="shared" si="18"/>
        <v>14</v>
      </c>
      <c r="S89" s="108">
        <f t="shared" si="13"/>
        <v>1</v>
      </c>
      <c r="T89" t="str">
        <f t="shared" si="14"/>
        <v>E14</v>
      </c>
      <c r="U89" t="str">
        <f t="shared" si="15"/>
        <v>Laurence Johnson</v>
      </c>
      <c r="V89">
        <f t="shared" si="16"/>
        <v>10</v>
      </c>
      <c r="W89">
        <f t="shared" si="17"/>
        <v>1</v>
      </c>
    </row>
    <row r="90" spans="1:23" ht="15.75" hidden="1" thickBot="1">
      <c r="A90" s="107" t="s">
        <v>110</v>
      </c>
      <c r="B90" s="62" t="s">
        <v>36</v>
      </c>
      <c r="C90" s="63">
        <f>_xlfn.IFNA(VLOOKUP($B90,'Mob match'!$C$2:$E$180,3,0),"")</f>
        <v>16</v>
      </c>
      <c r="D90" s="63" t="str">
        <f>_xlfn.IFNA(VLOOKUP($B90,'August parkrun'!$A$2:$H$203,8,0),"")</f>
        <v/>
      </c>
      <c r="E90" s="63" t="str">
        <f>_xlfn.IFNA(VLOOKUP($B90,'Weald 10K'!$E$3:$L$74,8,0),"")</f>
        <v/>
      </c>
      <c r="F90" s="63">
        <f>_xlfn.IFNA(VLOOKUP($B90,KFLKnole!$C$2:$H$93,6,0),"")</f>
        <v>13</v>
      </c>
      <c r="G90" s="64"/>
      <c r="H90" s="63" t="str">
        <f>_xlfn.IFNA(VLOOKUP($B90,TurkeyRun!$B$2:$J$900,9,0),"")</f>
        <v/>
      </c>
      <c r="I90" s="63">
        <f>_xlfn.IFNA(VLOOKUP(B90,'Canterbury 10'!C:J,8,0),"")</f>
        <v>16</v>
      </c>
      <c r="J90" s="63">
        <f>_xlfn.IFNA(VLOOKUP(B90,'Greenwich 10K'!C:K,9,0),"")</f>
        <v>15</v>
      </c>
      <c r="K90" s="63" t="str">
        <f>_xlfn.IFNA(VLOOKUP(B90,'Dartford HM'!D:J,7,0),"")</f>
        <v/>
      </c>
      <c r="L90" s="63" t="str">
        <f>_xlfn.IFNA(VLOOKUP(B90,'TED PEPPER 10K'!E:J,6,0),"")</f>
        <v/>
      </c>
      <c r="M90" s="63" t="str">
        <f>_xlfn.IFNA(VLOOKUP(B90,'Darent Valley 10K'!E:J,6,0),"")</f>
        <v/>
      </c>
      <c r="N90" s="63">
        <f>_xlfn.IFNA(VLOOKUP(B90,'Harvel 5'!D:K,8,0),"")</f>
        <v>15</v>
      </c>
      <c r="O90" s="65">
        <f t="shared" si="12"/>
        <v>75</v>
      </c>
      <c r="P90" s="73" t="e">
        <f>SUM(LARGE(C90:N90,{1,2,3,4,5,6,7,8}))</f>
        <v>#NUM!</v>
      </c>
      <c r="Q90" s="63">
        <f t="shared" si="11"/>
        <v>75</v>
      </c>
      <c r="R90" s="67">
        <f t="shared" si="18"/>
        <v>5</v>
      </c>
      <c r="S90" s="108">
        <f t="shared" si="13"/>
        <v>5</v>
      </c>
      <c r="T90" t="str">
        <f t="shared" si="14"/>
        <v>E5</v>
      </c>
      <c r="U90" t="str">
        <f t="shared" si="15"/>
        <v>Louise Hatch</v>
      </c>
      <c r="V90">
        <f t="shared" si="16"/>
        <v>75</v>
      </c>
      <c r="W90">
        <f t="shared" si="17"/>
        <v>5</v>
      </c>
    </row>
    <row r="91" spans="1:23" ht="15.75" hidden="1" thickBot="1">
      <c r="A91" s="107" t="s">
        <v>110</v>
      </c>
      <c r="B91" s="62" t="s">
        <v>213</v>
      </c>
      <c r="C91" s="64">
        <f>_xlfn.IFNA(VLOOKUP($B91,'Mob match'!$C$2:$E$180,3,0),"")</f>
        <v>11</v>
      </c>
      <c r="D91" s="63">
        <f>_xlfn.IFNA(VLOOKUP($B91,'August parkrun'!$A$2:$H$203,8,0),"")</f>
        <v>20</v>
      </c>
      <c r="E91" s="63">
        <f>_xlfn.IFNA(VLOOKUP($B91,'Weald 10K'!$E$3:$L$74,8,0),"")</f>
        <v>20</v>
      </c>
      <c r="F91" s="63">
        <f>_xlfn.IFNA(VLOOKUP($B91,KFLKnole!$C$2:$H$93,6,0),"")</f>
        <v>20</v>
      </c>
      <c r="G91" s="64"/>
      <c r="H91" s="63">
        <v>20</v>
      </c>
      <c r="I91" s="63">
        <f>_xlfn.IFNA(VLOOKUP(B91,'Canterbury 10'!C:J,8,0),"")</f>
        <v>20</v>
      </c>
      <c r="J91" s="63">
        <f>_xlfn.IFNA(VLOOKUP(B91,'Greenwich 10K'!C:K,9,0),"")</f>
        <v>18</v>
      </c>
      <c r="K91" s="63">
        <f>_xlfn.IFNA(VLOOKUP(B91,'Dartford HM'!D:J,7,0),"")</f>
        <v>18</v>
      </c>
      <c r="L91" s="63">
        <f>_xlfn.IFNA(VLOOKUP(B91,'TED PEPPER 10K'!E:J,6,0),"")</f>
        <v>18</v>
      </c>
      <c r="M91" s="63">
        <f>_xlfn.IFNA(VLOOKUP(B91,'Darent Valley 10K'!E:J,6,0),"")</f>
        <v>20</v>
      </c>
      <c r="N91" s="63">
        <f>_xlfn.IFNA(VLOOKUP(B91,'Harvel 5'!D:K,8,0),"")</f>
        <v>18</v>
      </c>
      <c r="O91" s="65">
        <f t="shared" si="12"/>
        <v>203</v>
      </c>
      <c r="P91" s="73">
        <f>SUM(LARGE(C91:N91,{1,2,3,4,5,6,7,8}))</f>
        <v>156</v>
      </c>
      <c r="Q91" s="63">
        <f t="shared" si="11"/>
        <v>156</v>
      </c>
      <c r="R91" s="67">
        <f t="shared" si="18"/>
        <v>1</v>
      </c>
      <c r="S91" s="108">
        <f t="shared" si="13"/>
        <v>11</v>
      </c>
      <c r="T91" t="str">
        <f t="shared" si="14"/>
        <v>E1</v>
      </c>
      <c r="U91" t="str">
        <f t="shared" si="15"/>
        <v>Martin Smith</v>
      </c>
      <c r="V91">
        <f t="shared" si="16"/>
        <v>156</v>
      </c>
      <c r="W91">
        <f t="shared" si="17"/>
        <v>11</v>
      </c>
    </row>
    <row r="92" spans="1:23" ht="15.75" hidden="1" thickBot="1">
      <c r="A92" s="107" t="s">
        <v>110</v>
      </c>
      <c r="B92" s="62" t="s">
        <v>152</v>
      </c>
      <c r="C92" s="63">
        <f>_xlfn.IFNA(VLOOKUP($B92,'Mob match'!$C$2:$E$180,3,0),"")</f>
        <v>12</v>
      </c>
      <c r="D92" s="63" t="str">
        <f>_xlfn.IFNA(VLOOKUP($B92,'August parkrun'!$A$2:$H$203,8,0),"")</f>
        <v/>
      </c>
      <c r="E92" s="63" t="str">
        <f>_xlfn.IFNA(VLOOKUP($B92,'Weald 10K'!$E$3:$L$74,8,0),"")</f>
        <v/>
      </c>
      <c r="F92" s="63" t="str">
        <f>_xlfn.IFNA(VLOOKUP($B92,KFLKnole!$C$2:$H$93,6,0),"")</f>
        <v/>
      </c>
      <c r="G92" s="64"/>
      <c r="H92" s="63" t="str">
        <f>_xlfn.IFNA(VLOOKUP($B92,TurkeyRun!$B$2:$J$900,9,0),"")</f>
        <v/>
      </c>
      <c r="I92" s="63" t="str">
        <f>_xlfn.IFNA(VLOOKUP(B92,'Canterbury 10'!C:J,8,0),"")</f>
        <v/>
      </c>
      <c r="J92" s="63" t="str">
        <f>_xlfn.IFNA(VLOOKUP(B92,'Greenwich 10K'!C:K,9,0),"")</f>
        <v/>
      </c>
      <c r="K92" s="63" t="str">
        <f>_xlfn.IFNA(VLOOKUP(B92,'Dartford HM'!D:J,7,0),"")</f>
        <v/>
      </c>
      <c r="L92" s="63" t="str">
        <f>_xlfn.IFNA(VLOOKUP(B92,'TED PEPPER 10K'!E:J,6,0),"")</f>
        <v/>
      </c>
      <c r="M92" s="63" t="str">
        <f>_xlfn.IFNA(VLOOKUP(B92,'Darent Valley 10K'!E:J,6,0),"")</f>
        <v/>
      </c>
      <c r="N92" s="63" t="str">
        <f>_xlfn.IFNA(VLOOKUP(B92,'Harvel 5'!D:K,8,0),"")</f>
        <v/>
      </c>
      <c r="O92" s="65">
        <f t="shared" si="12"/>
        <v>12</v>
      </c>
      <c r="P92" s="73" t="e">
        <f>SUM(LARGE(C92:N92,{1,2,3,4,5,6,7,8}))</f>
        <v>#NUM!</v>
      </c>
      <c r="Q92" s="63">
        <f t="shared" si="11"/>
        <v>12</v>
      </c>
      <c r="R92" s="67">
        <f t="shared" si="18"/>
        <v>13</v>
      </c>
      <c r="S92" s="108">
        <f t="shared" si="13"/>
        <v>1</v>
      </c>
      <c r="T92" t="str">
        <f t="shared" si="14"/>
        <v>E13</v>
      </c>
      <c r="U92" t="str">
        <f t="shared" si="15"/>
        <v>Richard Worrall</v>
      </c>
      <c r="V92">
        <f t="shared" si="16"/>
        <v>12</v>
      </c>
      <c r="W92">
        <f t="shared" si="17"/>
        <v>1</v>
      </c>
    </row>
    <row r="93" spans="1:23" ht="15.75" hidden="1" thickBot="1">
      <c r="A93" s="107" t="s">
        <v>110</v>
      </c>
      <c r="B93" s="62" t="s">
        <v>194</v>
      </c>
      <c r="C93" s="63" t="str">
        <f>_xlfn.IFNA(VLOOKUP($B93,'Mob match'!$C$2:$E$180,3,0),"")</f>
        <v/>
      </c>
      <c r="D93" s="63">
        <f>_xlfn.IFNA(VLOOKUP($B93,'August parkrun'!$A$2:$H$203,8,0),"")</f>
        <v>18</v>
      </c>
      <c r="E93" s="63" t="str">
        <f>_xlfn.IFNA(VLOOKUP($B93,'Weald 10K'!$E$3:$L$74,8,0),"")</f>
        <v/>
      </c>
      <c r="F93" s="63">
        <f>_xlfn.IFNA(VLOOKUP($B93,KFLKnole!$C$2:$H$93,6,0),"")</f>
        <v>16</v>
      </c>
      <c r="G93" s="64"/>
      <c r="H93" s="63" t="str">
        <f>_xlfn.IFNA(VLOOKUP($B93,TurkeyRun!$B$2:$J$900,9,0),"")</f>
        <v/>
      </c>
      <c r="I93" s="63" t="str">
        <f>_xlfn.IFNA(VLOOKUP(B93,'Canterbury 10'!C:J,8,0),"")</f>
        <v/>
      </c>
      <c r="J93" s="63" t="str">
        <f>_xlfn.IFNA(VLOOKUP(B93,'Greenwich 10K'!C:K,9,0),"")</f>
        <v/>
      </c>
      <c r="K93" s="63" t="str">
        <f>_xlfn.IFNA(VLOOKUP(B93,'Dartford HM'!D:J,7,0),"")</f>
        <v/>
      </c>
      <c r="L93" s="63" t="str">
        <f>_xlfn.IFNA(VLOOKUP(B93,'TED PEPPER 10K'!E:J,6,0),"")</f>
        <v/>
      </c>
      <c r="M93" s="63" t="str">
        <f>_xlfn.IFNA(VLOOKUP(B93,'Darent Valley 10K'!E:J,6,0),"")</f>
        <v/>
      </c>
      <c r="N93" s="63" t="str">
        <f>_xlfn.IFNA(VLOOKUP(B93,'Harvel 5'!D:K,8,0),"")</f>
        <v/>
      </c>
      <c r="O93" s="65">
        <f t="shared" si="12"/>
        <v>34</v>
      </c>
      <c r="P93" s="73" t="e">
        <f>SUM(LARGE(C93:N93,{1,2,3,4,5,6,7,8}))</f>
        <v>#NUM!</v>
      </c>
      <c r="Q93" s="63">
        <f t="shared" si="11"/>
        <v>34</v>
      </c>
      <c r="R93" s="67">
        <f t="shared" si="18"/>
        <v>9</v>
      </c>
      <c r="S93" s="108">
        <f t="shared" si="13"/>
        <v>2</v>
      </c>
      <c r="T93" t="str">
        <f t="shared" si="14"/>
        <v>E9</v>
      </c>
      <c r="U93" t="str">
        <f t="shared" si="15"/>
        <v>Sarah WALTON</v>
      </c>
      <c r="V93">
        <f t="shared" si="16"/>
        <v>34</v>
      </c>
      <c r="W93">
        <f t="shared" si="17"/>
        <v>2</v>
      </c>
    </row>
    <row r="94" spans="1:23" ht="15.75" hidden="1" thickBot="1">
      <c r="A94" s="107" t="s">
        <v>110</v>
      </c>
      <c r="B94" s="62" t="s">
        <v>44</v>
      </c>
      <c r="C94" s="63">
        <f>_xlfn.IFNA(VLOOKUP($B94,'Mob match'!$C$2:$E$180,3,0),"")</f>
        <v>9</v>
      </c>
      <c r="D94" s="63">
        <f>_xlfn.IFNA(VLOOKUP($B94,'August parkrun'!$A$2:$H$203,8,0),"")</f>
        <v>10</v>
      </c>
      <c r="E94" s="63" t="str">
        <f>_xlfn.IFNA(VLOOKUP($B94,'Weald 10K'!$E$3:$L$74,8,0),"")</f>
        <v/>
      </c>
      <c r="F94" s="63" t="str">
        <f>_xlfn.IFNA(VLOOKUP($B94,KFLKnole!$C$2:$H$93,6,0),"")</f>
        <v/>
      </c>
      <c r="G94" s="64"/>
      <c r="H94" s="63" t="str">
        <f>_xlfn.IFNA(VLOOKUP($B94,TurkeyRun!$B$2:$J$900,9,0),"")</f>
        <v/>
      </c>
      <c r="I94" s="63" t="str">
        <f>_xlfn.IFNA(VLOOKUP(B94,'Canterbury 10'!C:J,8,0),"")</f>
        <v/>
      </c>
      <c r="J94" s="63" t="str">
        <f>_xlfn.IFNA(VLOOKUP(B94,'Greenwich 10K'!C:K,9,0),"")</f>
        <v/>
      </c>
      <c r="K94" s="63">
        <f>_xlfn.IFNA(VLOOKUP(B94,'Dartford HM'!D:J,7,0),"")</f>
        <v>16</v>
      </c>
      <c r="L94" s="63" t="str">
        <f>_xlfn.IFNA(VLOOKUP(B94,'TED PEPPER 10K'!E:J,6,0),"")</f>
        <v/>
      </c>
      <c r="M94" s="63" t="str">
        <f>_xlfn.IFNA(VLOOKUP(B94,'Darent Valley 10K'!E:J,6,0),"")</f>
        <v/>
      </c>
      <c r="N94" s="63" t="str">
        <f>_xlfn.IFNA(VLOOKUP(B94,'Harvel 5'!D:K,8,0),"")</f>
        <v/>
      </c>
      <c r="O94" s="65">
        <f t="shared" si="12"/>
        <v>35</v>
      </c>
      <c r="P94" s="73" t="e">
        <f>SUM(LARGE(C94:N94,{1,2,3,4,5,6,7,8}))</f>
        <v>#NUM!</v>
      </c>
      <c r="Q94" s="63">
        <f t="shared" si="11"/>
        <v>35</v>
      </c>
      <c r="R94" s="67">
        <f t="shared" si="18"/>
        <v>8</v>
      </c>
      <c r="S94" s="108">
        <f t="shared" si="13"/>
        <v>3</v>
      </c>
      <c r="T94" t="str">
        <f t="shared" si="14"/>
        <v>E8</v>
      </c>
      <c r="U94" t="str">
        <f t="shared" si="15"/>
        <v>Steve Kay</v>
      </c>
      <c r="V94">
        <f t="shared" si="16"/>
        <v>35</v>
      </c>
      <c r="W94">
        <f t="shared" si="17"/>
        <v>3</v>
      </c>
    </row>
    <row r="95" spans="1:23" ht="15.75" hidden="1" thickBot="1">
      <c r="A95" s="109" t="s">
        <v>110</v>
      </c>
      <c r="B95" s="110" t="s">
        <v>40</v>
      </c>
      <c r="C95" s="111">
        <f>_xlfn.IFNA(VLOOKUP($B95,'Mob match'!$C$2:$E$180,3,0),"")</f>
        <v>14</v>
      </c>
      <c r="D95" s="111">
        <f>_xlfn.IFNA(VLOOKUP($B95,'August parkrun'!$A$2:$H$203,8,0),"")</f>
        <v>9</v>
      </c>
      <c r="E95" s="111" t="str">
        <f>_xlfn.IFNA(VLOOKUP($B95,'Weald 10K'!$E$3:$L$74,8,0),"")</f>
        <v/>
      </c>
      <c r="F95" s="111">
        <f>_xlfn.IFNA(VLOOKUP($B95,KFLKnole!$C$2:$H$93,6,0),"")</f>
        <v>14</v>
      </c>
      <c r="G95" s="112"/>
      <c r="H95" s="111" t="str">
        <f>_xlfn.IFNA(VLOOKUP($B95,TurkeyRun!$B$2:$J$900,9,0),"")</f>
        <v/>
      </c>
      <c r="I95" s="111" t="str">
        <f>_xlfn.IFNA(VLOOKUP(B95,'Canterbury 10'!C:J,8,0),"")</f>
        <v/>
      </c>
      <c r="J95" s="111" t="str">
        <f>_xlfn.IFNA(VLOOKUP(B95,'Greenwich 10K'!C:K,9,0),"")</f>
        <v/>
      </c>
      <c r="K95" s="111" t="str">
        <f>_xlfn.IFNA(VLOOKUP(B95,'Dartford HM'!D:J,7,0),"")</f>
        <v/>
      </c>
      <c r="L95" s="111" t="str">
        <f>_xlfn.IFNA(VLOOKUP(B95,'TED PEPPER 10K'!E:J,6,0),"")</f>
        <v/>
      </c>
      <c r="M95" s="111" t="str">
        <f>_xlfn.IFNA(VLOOKUP(B95,'Darent Valley 10K'!E:J,6,0),"")</f>
        <v/>
      </c>
      <c r="N95" s="111" t="str">
        <f>_xlfn.IFNA(VLOOKUP(B95,'Harvel 5'!D:K,8,0),"")</f>
        <v/>
      </c>
      <c r="O95" s="113">
        <f t="shared" si="12"/>
        <v>37</v>
      </c>
      <c r="P95" s="131" t="e">
        <f>SUM(LARGE(C95:N95,{1,2,3,4,5,6,7,8}))</f>
        <v>#NUM!</v>
      </c>
      <c r="Q95" s="111">
        <f t="shared" si="11"/>
        <v>37</v>
      </c>
      <c r="R95" s="114">
        <f t="shared" si="18"/>
        <v>7</v>
      </c>
      <c r="S95" s="115">
        <f t="shared" si="13"/>
        <v>3</v>
      </c>
      <c r="T95" t="str">
        <f t="shared" si="14"/>
        <v>E7</v>
      </c>
      <c r="U95" t="str">
        <f t="shared" si="15"/>
        <v>Tony Weller</v>
      </c>
      <c r="V95">
        <f t="shared" si="16"/>
        <v>37</v>
      </c>
      <c r="W95">
        <f t="shared" si="17"/>
        <v>3</v>
      </c>
    </row>
    <row r="96" spans="1:23" ht="15.75" hidden="1" thickBot="1">
      <c r="A96" s="116" t="s">
        <v>0</v>
      </c>
      <c r="B96" s="117" t="s">
        <v>208</v>
      </c>
      <c r="C96" s="102">
        <f>_xlfn.IFNA(VLOOKUP($B96,'Mob match'!$C$2:$E$180,3,0),"")</f>
        <v>15</v>
      </c>
      <c r="D96" s="102" t="str">
        <f>_xlfn.IFNA(VLOOKUP($B96,'August parkrun'!$A$2:$H$203,8,0),"")</f>
        <v/>
      </c>
      <c r="E96" s="102" t="str">
        <f>_xlfn.IFNA(VLOOKUP($B96,'Weald 10K'!$E$3:$L$74,8,0),"")</f>
        <v/>
      </c>
      <c r="F96" s="102" t="str">
        <f>_xlfn.IFNA(VLOOKUP($B96,KFLKnole!$C$2:$H$93,6,0),"")</f>
        <v/>
      </c>
      <c r="G96" s="103"/>
      <c r="H96" s="102">
        <f>_xlfn.IFNA(VLOOKUP($B96,TurkeyRun!$B$2:$J$900,9,0),"")</f>
        <v>9</v>
      </c>
      <c r="I96" s="102" t="str">
        <f>_xlfn.IFNA(VLOOKUP(B96,'Canterbury 10'!C:J,8,0),"")</f>
        <v/>
      </c>
      <c r="J96" s="102" t="str">
        <f>_xlfn.IFNA(VLOOKUP(B96,'Greenwich 10K'!C:K,9,0),"")</f>
        <v/>
      </c>
      <c r="K96" s="102" t="str">
        <f>_xlfn.IFNA(VLOOKUP(B96,'Dartford HM'!D:J,7,0),"")</f>
        <v/>
      </c>
      <c r="L96" s="102" t="str">
        <f>_xlfn.IFNA(VLOOKUP(B96,'TED PEPPER 10K'!E:J,6,0),"")</f>
        <v/>
      </c>
      <c r="M96" s="102" t="str">
        <f>_xlfn.IFNA(VLOOKUP(B96,'Darent Valley 10K'!E:J,6,0),"")</f>
        <v/>
      </c>
      <c r="N96" s="102">
        <f>_xlfn.IFNA(VLOOKUP(B96,'Harvel 5'!D:K,8,0),"")</f>
        <v>12</v>
      </c>
      <c r="O96" s="104">
        <f t="shared" si="12"/>
        <v>36</v>
      </c>
      <c r="P96" s="130" t="e">
        <f>SUM(LARGE(C96:N96,{1,2,3,4,5,6,7,8}))</f>
        <v>#NUM!</v>
      </c>
      <c r="Q96" s="102">
        <f t="shared" si="11"/>
        <v>36</v>
      </c>
      <c r="R96" s="121">
        <f t="shared" ref="R96:R113" si="19">RANK(Q96,Q$96:Q$113)</f>
        <v>14</v>
      </c>
      <c r="S96" s="106">
        <f t="shared" si="13"/>
        <v>3</v>
      </c>
      <c r="T96" t="str">
        <f t="shared" si="14"/>
        <v>F14</v>
      </c>
      <c r="U96" t="str">
        <f t="shared" si="15"/>
        <v>Alison Macowan</v>
      </c>
      <c r="V96">
        <f t="shared" si="16"/>
        <v>36</v>
      </c>
      <c r="W96">
        <f t="shared" si="17"/>
        <v>3</v>
      </c>
    </row>
    <row r="97" spans="1:23" ht="15.75" hidden="1" thickBot="1">
      <c r="A97" s="118" t="s">
        <v>0</v>
      </c>
      <c r="B97" s="68" t="s">
        <v>165</v>
      </c>
      <c r="C97" s="63" t="str">
        <f>_xlfn.IFNA(VLOOKUP($B97,'Mob match'!$C$2:$E$180,3,0),"")</f>
        <v/>
      </c>
      <c r="D97" s="63">
        <f>_xlfn.IFNA(VLOOKUP($B97,'August parkrun'!$A$2:$H$203,8,0),"")</f>
        <v>12</v>
      </c>
      <c r="E97" s="63" t="str">
        <f>_xlfn.IFNA(VLOOKUP($B97,'Weald 10K'!$E$3:$L$74,8,0),"")</f>
        <v/>
      </c>
      <c r="F97" s="63" t="str">
        <f>_xlfn.IFNA(VLOOKUP($B97,KFLKnole!$C$2:$H$93,6,0),"")</f>
        <v/>
      </c>
      <c r="G97" s="64"/>
      <c r="H97" s="63" t="str">
        <f>_xlfn.IFNA(VLOOKUP($B97,TurkeyRun!$B$2:$J$900,9,0),"")</f>
        <v/>
      </c>
      <c r="I97" s="63" t="str">
        <f>_xlfn.IFNA(VLOOKUP(B97,'Canterbury 10'!C:J,8,0),"")</f>
        <v/>
      </c>
      <c r="J97" s="63" t="str">
        <f>_xlfn.IFNA(VLOOKUP(B97,'Greenwich 10K'!C:K,9,0),"")</f>
        <v/>
      </c>
      <c r="K97" s="63" t="str">
        <f>_xlfn.IFNA(VLOOKUP(B97,'Dartford HM'!D:J,7,0),"")</f>
        <v/>
      </c>
      <c r="L97" s="63">
        <f>_xlfn.IFNA(VLOOKUP(B97,'TED PEPPER 10K'!E:J,6,0),"")</f>
        <v>18</v>
      </c>
      <c r="M97" s="63" t="str">
        <f>_xlfn.IFNA(VLOOKUP(B97,'Darent Valley 10K'!E:J,6,0),"")</f>
        <v/>
      </c>
      <c r="N97" s="63">
        <f>_xlfn.IFNA(VLOOKUP(B97,'Harvel 5'!D:K,8,0),"")</f>
        <v>18</v>
      </c>
      <c r="O97" s="65">
        <f t="shared" si="12"/>
        <v>48</v>
      </c>
      <c r="P97" s="73" t="e">
        <f>SUM(LARGE(C97:N97,{1,2,3,4,5,6,7,8}))</f>
        <v>#NUM!</v>
      </c>
      <c r="Q97" s="63">
        <f t="shared" si="11"/>
        <v>48</v>
      </c>
      <c r="R97" s="67">
        <f t="shared" si="19"/>
        <v>12</v>
      </c>
      <c r="S97" s="108">
        <f t="shared" si="13"/>
        <v>3</v>
      </c>
      <c r="T97" t="str">
        <f t="shared" si="14"/>
        <v>F12</v>
      </c>
      <c r="U97" t="str">
        <f t="shared" si="15"/>
        <v>Andrew STUBBS</v>
      </c>
      <c r="V97">
        <f t="shared" si="16"/>
        <v>48</v>
      </c>
      <c r="W97">
        <f t="shared" si="17"/>
        <v>3</v>
      </c>
    </row>
    <row r="98" spans="1:23" ht="15.75" hidden="1" thickBot="1">
      <c r="A98" s="118" t="s">
        <v>0</v>
      </c>
      <c r="B98" s="68" t="s">
        <v>207</v>
      </c>
      <c r="C98" s="63" t="str">
        <f>_xlfn.IFNA(VLOOKUP($B98,'Mob match'!$C$2:$E$180,3,0),"")</f>
        <v/>
      </c>
      <c r="D98" s="63">
        <f>_xlfn.IFNA(VLOOKUP($B98,'August parkrun'!$A$2:$H$203,8,0),"")</f>
        <v>16</v>
      </c>
      <c r="E98" s="63" t="str">
        <f>_xlfn.IFNA(VLOOKUP($B98,'Weald 10K'!$E$3:$L$74,8,0),"")</f>
        <v/>
      </c>
      <c r="F98" s="63" t="str">
        <f>_xlfn.IFNA(VLOOKUP($B98,KFLKnole!$C$2:$H$93,6,0),"")</f>
        <v/>
      </c>
      <c r="G98" s="64"/>
      <c r="H98" s="63" t="str">
        <f>_xlfn.IFNA(VLOOKUP($B98,TurkeyRun!$B$2:$J$900,9,0),"")</f>
        <v/>
      </c>
      <c r="I98" s="63" t="str">
        <f>_xlfn.IFNA(VLOOKUP(B98,'Canterbury 10'!C:J,8,0),"")</f>
        <v/>
      </c>
      <c r="J98" s="63" t="str">
        <f>_xlfn.IFNA(VLOOKUP(B98,'Greenwich 10K'!C:K,9,0),"")</f>
        <v/>
      </c>
      <c r="K98" s="63" t="str">
        <f>_xlfn.IFNA(VLOOKUP(B98,'Dartford HM'!D:J,7,0),"")</f>
        <v/>
      </c>
      <c r="L98" s="63" t="str">
        <f>_xlfn.IFNA(VLOOKUP(B98,'TED PEPPER 10K'!E:J,6,0),"")</f>
        <v/>
      </c>
      <c r="M98" s="63" t="str">
        <f>_xlfn.IFNA(VLOOKUP(B98,'Darent Valley 10K'!E:J,6,0),"")</f>
        <v/>
      </c>
      <c r="N98" s="63" t="str">
        <f>_xlfn.IFNA(VLOOKUP(B98,'Harvel 5'!D:K,8,0),"")</f>
        <v/>
      </c>
      <c r="O98" s="65">
        <f t="shared" si="12"/>
        <v>16</v>
      </c>
      <c r="P98" s="73" t="e">
        <f>SUM(LARGE(C98:N98,{1,2,3,4,5,6,7,8}))</f>
        <v>#NUM!</v>
      </c>
      <c r="Q98" s="63">
        <f t="shared" si="11"/>
        <v>16</v>
      </c>
      <c r="R98" s="67">
        <f t="shared" si="19"/>
        <v>16</v>
      </c>
      <c r="S98" s="108">
        <f t="shared" si="13"/>
        <v>1</v>
      </c>
      <c r="T98" t="str">
        <f t="shared" si="14"/>
        <v>F16</v>
      </c>
      <c r="U98" t="str">
        <f t="shared" si="15"/>
        <v>Anthony BEVAN</v>
      </c>
      <c r="V98">
        <f t="shared" si="16"/>
        <v>16</v>
      </c>
      <c r="W98">
        <f t="shared" si="17"/>
        <v>1</v>
      </c>
    </row>
    <row r="99" spans="1:23" ht="15.75" hidden="1" thickBot="1">
      <c r="A99" s="118" t="s">
        <v>0</v>
      </c>
      <c r="B99" s="68" t="s">
        <v>179</v>
      </c>
      <c r="C99" s="63" t="str">
        <f>_xlfn.IFNA(VLOOKUP($B99,'Mob match'!$C$2:$E$180,3,0),"")</f>
        <v/>
      </c>
      <c r="D99" s="63">
        <f>_xlfn.IFNA(VLOOKUP($B99,'August parkrun'!$A$2:$H$203,8,0),"")</f>
        <v>14</v>
      </c>
      <c r="E99" s="63" t="str">
        <f>_xlfn.IFNA(VLOOKUP($B99,'Weald 10K'!$E$3:$L$74,8,0),"")</f>
        <v/>
      </c>
      <c r="F99" s="63" t="str">
        <f>_xlfn.IFNA(VLOOKUP($B99,KFLKnole!$C$2:$H$93,6,0),"")</f>
        <v/>
      </c>
      <c r="G99" s="64"/>
      <c r="H99" s="63" t="str">
        <f>_xlfn.IFNA(VLOOKUP($B99,TurkeyRun!$B$2:$J$900,9,0),"")</f>
        <v/>
      </c>
      <c r="I99" s="63" t="str">
        <f>_xlfn.IFNA(VLOOKUP(B99,'Canterbury 10'!C:J,8,0),"")</f>
        <v/>
      </c>
      <c r="J99" s="63" t="str">
        <f>_xlfn.IFNA(VLOOKUP(B99,'Greenwich 10K'!C:K,9,0),"")</f>
        <v/>
      </c>
      <c r="K99" s="63" t="str">
        <f>_xlfn.IFNA(VLOOKUP(B99,'Dartford HM'!D:J,7,0),"")</f>
        <v/>
      </c>
      <c r="L99" s="63" t="str">
        <f>_xlfn.IFNA(VLOOKUP(B99,'TED PEPPER 10K'!E:J,6,0),"")</f>
        <v/>
      </c>
      <c r="M99" s="63" t="str">
        <f>_xlfn.IFNA(VLOOKUP(B99,'Darent Valley 10K'!E:J,6,0),"")</f>
        <v/>
      </c>
      <c r="N99" s="63" t="str">
        <f>_xlfn.IFNA(VLOOKUP(B99,'Harvel 5'!D:K,8,0),"")</f>
        <v/>
      </c>
      <c r="O99" s="65">
        <f t="shared" si="12"/>
        <v>14</v>
      </c>
      <c r="P99" s="73" t="e">
        <f>SUM(LARGE(C99:N99,{1,2,3,4,5,6,7,8}))</f>
        <v>#NUM!</v>
      </c>
      <c r="Q99" s="63">
        <f t="shared" si="11"/>
        <v>14</v>
      </c>
      <c r="R99" s="67">
        <f t="shared" si="19"/>
        <v>17</v>
      </c>
      <c r="S99" s="108">
        <f t="shared" si="13"/>
        <v>1</v>
      </c>
      <c r="T99" t="str">
        <f t="shared" si="14"/>
        <v>F17</v>
      </c>
      <c r="U99" t="str">
        <f t="shared" si="15"/>
        <v>Charlotte PACE</v>
      </c>
      <c r="V99">
        <f t="shared" si="16"/>
        <v>14</v>
      </c>
      <c r="W99">
        <f t="shared" si="17"/>
        <v>1</v>
      </c>
    </row>
    <row r="100" spans="1:23" ht="15.75" hidden="1" thickBot="1">
      <c r="A100" s="118" t="s">
        <v>0</v>
      </c>
      <c r="B100" s="68" t="s">
        <v>58</v>
      </c>
      <c r="C100" s="63">
        <f>_xlfn.IFNA(VLOOKUP($B100,'Mob match'!$C$2:$E$180,3,0),"")</f>
        <v>12</v>
      </c>
      <c r="D100" s="63">
        <f>_xlfn.IFNA(VLOOKUP($B100,'August parkrun'!$A$2:$H$203,8,0),"")</f>
        <v>2</v>
      </c>
      <c r="E100" s="63" t="str">
        <f>_xlfn.IFNA(VLOOKUP($B100,'Weald 10K'!$E$3:$L$74,8,0),"")</f>
        <v/>
      </c>
      <c r="F100" s="63">
        <f>_xlfn.IFNA(VLOOKUP($B100,KFLKnole!$C$2:$H$93,6,0),"")</f>
        <v>12</v>
      </c>
      <c r="G100" s="64"/>
      <c r="H100" s="63" t="str">
        <f>_xlfn.IFNA(VLOOKUP($B100,TurkeyRun!$B$2:$J$900,9,0),"")</f>
        <v/>
      </c>
      <c r="I100" s="63">
        <f>_xlfn.IFNA(VLOOKUP(B100,'Canterbury 10'!C:J,8,0),"")</f>
        <v>11</v>
      </c>
      <c r="J100" s="63">
        <f>_xlfn.IFNA(VLOOKUP(B100,'Greenwich 10K'!C:K,9,0),"")</f>
        <v>14</v>
      </c>
      <c r="K100" s="63" t="str">
        <f>_xlfn.IFNA(VLOOKUP(B100,'Dartford HM'!D:J,7,0),"")</f>
        <v/>
      </c>
      <c r="L100" s="63" t="str">
        <f>_xlfn.IFNA(VLOOKUP(B100,'TED PEPPER 10K'!E:J,6,0),"")</f>
        <v/>
      </c>
      <c r="M100" s="63" t="str">
        <f>_xlfn.IFNA(VLOOKUP(B100,'Darent Valley 10K'!E:J,6,0),"")</f>
        <v/>
      </c>
      <c r="N100" s="63" t="str">
        <f>_xlfn.IFNA(VLOOKUP(B100,'Harvel 5'!D:K,8,0),"")</f>
        <v/>
      </c>
      <c r="O100" s="65">
        <f t="shared" si="12"/>
        <v>51</v>
      </c>
      <c r="P100" s="73" t="e">
        <f>SUM(LARGE(C100:N100,{1,2,3,4,5,6,7,8}))</f>
        <v>#NUM!</v>
      </c>
      <c r="Q100" s="63">
        <f t="shared" si="11"/>
        <v>51</v>
      </c>
      <c r="R100" s="67">
        <f t="shared" si="19"/>
        <v>10</v>
      </c>
      <c r="S100" s="108">
        <f t="shared" si="13"/>
        <v>5</v>
      </c>
      <c r="T100" t="str">
        <f t="shared" si="14"/>
        <v>F10</v>
      </c>
      <c r="U100" t="str">
        <f t="shared" si="15"/>
        <v>Chris Haydon</v>
      </c>
      <c r="V100">
        <f t="shared" si="16"/>
        <v>51</v>
      </c>
      <c r="W100">
        <f t="shared" si="17"/>
        <v>5</v>
      </c>
    </row>
    <row r="101" spans="1:23" ht="15.75" hidden="1" thickBot="1">
      <c r="A101" s="118" t="s">
        <v>0</v>
      </c>
      <c r="B101" s="68" t="s">
        <v>164</v>
      </c>
      <c r="C101" s="63" t="str">
        <f>_xlfn.IFNA(VLOOKUP($B101,'Mob match'!$C$2:$E$180,3,0),"")</f>
        <v/>
      </c>
      <c r="D101" s="63">
        <f>_xlfn.IFNA(VLOOKUP($B101,'August parkrun'!$A$2:$H$203,8,0),"")</f>
        <v>11</v>
      </c>
      <c r="E101" s="63" t="str">
        <f>_xlfn.IFNA(VLOOKUP($B101,'Weald 10K'!$E$3:$L$74,8,0),"")</f>
        <v/>
      </c>
      <c r="F101" s="63" t="str">
        <f>_xlfn.IFNA(VLOOKUP($B101,KFLKnole!$C$2:$H$93,6,0),"")</f>
        <v/>
      </c>
      <c r="G101" s="64"/>
      <c r="H101" s="63" t="str">
        <f>_xlfn.IFNA(VLOOKUP($B101,TurkeyRun!$B$2:$J$900,9,0),"")</f>
        <v/>
      </c>
      <c r="I101" s="63" t="str">
        <f>_xlfn.IFNA(VLOOKUP(B101,'Canterbury 10'!C:J,8,0),"")</f>
        <v/>
      </c>
      <c r="J101" s="63" t="str">
        <f>_xlfn.IFNA(VLOOKUP(B101,'Greenwich 10K'!C:K,9,0),"")</f>
        <v/>
      </c>
      <c r="K101" s="63" t="str">
        <f>_xlfn.IFNA(VLOOKUP(B101,'Dartford HM'!D:J,7,0),"")</f>
        <v/>
      </c>
      <c r="L101" s="63" t="str">
        <f>_xlfn.IFNA(VLOOKUP(B101,'TED PEPPER 10K'!E:J,6,0),"")</f>
        <v/>
      </c>
      <c r="M101" s="63" t="str">
        <f>_xlfn.IFNA(VLOOKUP(B101,'Darent Valley 10K'!E:J,6,0),"")</f>
        <v/>
      </c>
      <c r="N101" s="63" t="str">
        <f>_xlfn.IFNA(VLOOKUP(B101,'Harvel 5'!D:K,8,0),"")</f>
        <v/>
      </c>
      <c r="O101" s="65">
        <f t="shared" si="12"/>
        <v>11</v>
      </c>
      <c r="P101" s="73" t="e">
        <f>SUM(LARGE(C101:N101,{1,2,3,4,5,6,7,8}))</f>
        <v>#NUM!</v>
      </c>
      <c r="Q101" s="63">
        <f t="shared" si="11"/>
        <v>11</v>
      </c>
      <c r="R101" s="67">
        <f t="shared" si="19"/>
        <v>18</v>
      </c>
      <c r="S101" s="108">
        <f t="shared" si="13"/>
        <v>1</v>
      </c>
      <c r="T101" t="str">
        <f t="shared" si="14"/>
        <v>F18</v>
      </c>
      <c r="U101" t="str">
        <f t="shared" si="15"/>
        <v>Christina BIRD</v>
      </c>
      <c r="V101">
        <f t="shared" si="16"/>
        <v>11</v>
      </c>
      <c r="W101">
        <f t="shared" si="17"/>
        <v>1</v>
      </c>
    </row>
    <row r="102" spans="1:23" ht="15.75" hidden="1" thickBot="1">
      <c r="A102" s="118" t="s">
        <v>0</v>
      </c>
      <c r="B102" s="68" t="s">
        <v>153</v>
      </c>
      <c r="C102" s="63">
        <f>_xlfn.IFNA(VLOOKUP($B102,'Mob match'!$C$2:$E$180,3,0),"")</f>
        <v>18</v>
      </c>
      <c r="D102" s="63">
        <f>_xlfn.IFNA(VLOOKUP($B102,'August parkrun'!$A$2:$H$203,8,0),"")</f>
        <v>8</v>
      </c>
      <c r="E102" s="63" t="str">
        <f>_xlfn.IFNA(VLOOKUP($B102,'Weald 10K'!$E$3:$L$74,8,0),"")</f>
        <v/>
      </c>
      <c r="F102" s="63">
        <f>_xlfn.IFNA(VLOOKUP($B102,KFLKnole!$C$2:$H$93,6,0),"")</f>
        <v>13</v>
      </c>
      <c r="G102" s="64"/>
      <c r="H102" s="63">
        <f>_xlfn.IFNA(VLOOKUP($B102,TurkeyRun!$B$2:$J$900,9,0),"")</f>
        <v>12</v>
      </c>
      <c r="I102" s="63">
        <f>_xlfn.IFNA(VLOOKUP(B102,'Canterbury 10'!C:J,8,0),"")</f>
        <v>14</v>
      </c>
      <c r="J102" s="63" t="str">
        <f>_xlfn.IFNA(VLOOKUP(B102,'Greenwich 10K'!C:K,9,0),"")</f>
        <v/>
      </c>
      <c r="K102" s="63">
        <f>_xlfn.IFNA(VLOOKUP(B102,'Dartford HM'!D:J,7,0),"")</f>
        <v>16</v>
      </c>
      <c r="L102" s="63" t="str">
        <f>_xlfn.IFNA(VLOOKUP(B102,'TED PEPPER 10K'!E:J,6,0),"")</f>
        <v/>
      </c>
      <c r="M102" s="63" t="str">
        <f>_xlfn.IFNA(VLOOKUP(B102,'Darent Valley 10K'!E:J,6,0),"")</f>
        <v/>
      </c>
      <c r="N102" s="63" t="str">
        <f>_xlfn.IFNA(VLOOKUP(B102,'Harvel 5'!D:K,8,0),"")</f>
        <v/>
      </c>
      <c r="O102" s="65">
        <f t="shared" si="12"/>
        <v>81</v>
      </c>
      <c r="P102" s="73" t="e">
        <f>SUM(LARGE(C102:N102,{1,2,3,4,5,6,7,8}))</f>
        <v>#NUM!</v>
      </c>
      <c r="Q102" s="63">
        <f t="shared" si="11"/>
        <v>81</v>
      </c>
      <c r="R102" s="67">
        <f t="shared" si="19"/>
        <v>7</v>
      </c>
      <c r="S102" s="108">
        <f t="shared" si="13"/>
        <v>6</v>
      </c>
      <c r="T102" t="str">
        <f t="shared" si="14"/>
        <v>F7</v>
      </c>
      <c r="U102" t="str">
        <f t="shared" si="15"/>
        <v>David Smyth</v>
      </c>
      <c r="V102">
        <f t="shared" si="16"/>
        <v>81</v>
      </c>
      <c r="W102">
        <f t="shared" si="17"/>
        <v>6</v>
      </c>
    </row>
    <row r="103" spans="1:23" ht="15.75" hidden="1" thickBot="1">
      <c r="A103" s="118" t="s">
        <v>0</v>
      </c>
      <c r="B103" s="68" t="s">
        <v>120</v>
      </c>
      <c r="C103" s="63" t="str">
        <f>_xlfn.IFNA(VLOOKUP($B103,'Mob match'!$C$2:$E$180,3,0),"")</f>
        <v/>
      </c>
      <c r="D103" s="63">
        <f>_xlfn.IFNA(VLOOKUP($B103,'August parkrun'!$A$2:$H$203,8,0),"")</f>
        <v>3</v>
      </c>
      <c r="E103" s="63">
        <f>_xlfn.IFNA(VLOOKUP($B103,'Weald 10K'!$E$3:$L$74,8,0),"")</f>
        <v>18</v>
      </c>
      <c r="F103" s="63">
        <f>_xlfn.IFNA(VLOOKUP($B103,KFLKnole!$C$2:$H$93,6,0),"")</f>
        <v>15</v>
      </c>
      <c r="G103" s="64"/>
      <c r="H103" s="63">
        <f>_xlfn.IFNA(VLOOKUP($B103,TurkeyRun!$B$2:$J$900,9,0),"")</f>
        <v>10</v>
      </c>
      <c r="I103" s="63" t="str">
        <f>_xlfn.IFNA(VLOOKUP(B103,'Canterbury 10'!C:J,8,0),"")</f>
        <v/>
      </c>
      <c r="J103" s="63">
        <f>_xlfn.IFNA(VLOOKUP(B103,'Greenwich 10K'!C:K,9,0),"")</f>
        <v>16</v>
      </c>
      <c r="K103" s="63">
        <f>_xlfn.IFNA(VLOOKUP(B103,'Dartford HM'!D:J,7,0),"")</f>
        <v>15</v>
      </c>
      <c r="L103" s="63">
        <f>_xlfn.IFNA(VLOOKUP(B103,'TED PEPPER 10K'!E:J,6,0),"")</f>
        <v>14</v>
      </c>
      <c r="M103" s="63" t="str">
        <f>_xlfn.IFNA(VLOOKUP(B103,'Darent Valley 10K'!E:J,6,0),"")</f>
        <v/>
      </c>
      <c r="N103" s="63" t="str">
        <f>_xlfn.IFNA(VLOOKUP(B103,'Harvel 5'!D:K,8,0),"")</f>
        <v/>
      </c>
      <c r="O103" s="65">
        <f t="shared" si="12"/>
        <v>91</v>
      </c>
      <c r="P103" s="73" t="e">
        <f>SUM(LARGE(C103:N103,{1,2,3,4,5,6,7,8}))</f>
        <v>#NUM!</v>
      </c>
      <c r="Q103" s="63">
        <f t="shared" si="11"/>
        <v>91</v>
      </c>
      <c r="R103" s="67">
        <f t="shared" si="19"/>
        <v>5</v>
      </c>
      <c r="S103" s="108">
        <f t="shared" si="13"/>
        <v>7</v>
      </c>
      <c r="T103" t="str">
        <f t="shared" si="14"/>
        <v>F5</v>
      </c>
      <c r="U103" t="str">
        <f t="shared" si="15"/>
        <v>Derek HOPKINS</v>
      </c>
      <c r="V103">
        <f t="shared" si="16"/>
        <v>91</v>
      </c>
      <c r="W103">
        <f t="shared" si="17"/>
        <v>7</v>
      </c>
    </row>
    <row r="104" spans="1:23" ht="15.75" hidden="1" thickBot="1">
      <c r="A104" s="118" t="s">
        <v>0</v>
      </c>
      <c r="B104" s="68" t="s">
        <v>42</v>
      </c>
      <c r="C104" s="63">
        <f>_xlfn.IFNA(VLOOKUP($B104,'Mob match'!$C$2:$E$180,3,0),"")</f>
        <v>20</v>
      </c>
      <c r="D104" s="63">
        <f>_xlfn.IFNA(VLOOKUP($B104,'August parkrun'!$A$2:$H$203,8,0),"")</f>
        <v>13</v>
      </c>
      <c r="E104" s="63" t="str">
        <f>_xlfn.IFNA(VLOOKUP($B104,'Weald 10K'!$E$3:$L$74,8,0),"")</f>
        <v/>
      </c>
      <c r="F104" s="63" t="str">
        <f>_xlfn.IFNA(VLOOKUP($B104,KFLKnole!$C$2:$H$93,6,0),"")</f>
        <v/>
      </c>
      <c r="G104" s="64"/>
      <c r="H104" s="63">
        <f>_xlfn.IFNA(VLOOKUP($B104,TurkeyRun!$B$2:$J$900,9,0),"")</f>
        <v>14</v>
      </c>
      <c r="I104" s="63">
        <f>_xlfn.IFNA(VLOOKUP(B104,'Canterbury 10'!C:J,8,0),"")</f>
        <v>20</v>
      </c>
      <c r="J104" s="63" t="str">
        <f>_xlfn.IFNA(VLOOKUP(B104,'Greenwich 10K'!C:K,9,0),"")</f>
        <v/>
      </c>
      <c r="K104" s="63" t="str">
        <f>_xlfn.IFNA(VLOOKUP(B104,'Dartford HM'!D:J,7,0),"")</f>
        <v/>
      </c>
      <c r="L104" s="63" t="str">
        <f>_xlfn.IFNA(VLOOKUP(B104,'TED PEPPER 10K'!E:J,6,0),"")</f>
        <v/>
      </c>
      <c r="M104" s="63" t="str">
        <f>_xlfn.IFNA(VLOOKUP(B104,'Darent Valley 10K'!E:J,6,0),"")</f>
        <v/>
      </c>
      <c r="N104" s="63">
        <f>_xlfn.IFNA(VLOOKUP(B104,'Harvel 5'!D:K,8,0),"")</f>
        <v>13</v>
      </c>
      <c r="O104" s="65">
        <f t="shared" si="12"/>
        <v>80</v>
      </c>
      <c r="P104" s="73" t="e">
        <f>SUM(LARGE(C104:N104,{1,2,3,4,5,6,7,8}))</f>
        <v>#NUM!</v>
      </c>
      <c r="Q104" s="63">
        <f t="shared" si="11"/>
        <v>80</v>
      </c>
      <c r="R104" s="67">
        <f t="shared" si="19"/>
        <v>8</v>
      </c>
      <c r="S104" s="108">
        <f t="shared" si="13"/>
        <v>5</v>
      </c>
      <c r="T104" t="str">
        <f t="shared" si="14"/>
        <v>F8</v>
      </c>
      <c r="U104" t="str">
        <f t="shared" si="15"/>
        <v>Emma Harper</v>
      </c>
      <c r="V104">
        <f t="shared" si="16"/>
        <v>80</v>
      </c>
      <c r="W104">
        <f t="shared" si="17"/>
        <v>5</v>
      </c>
    </row>
    <row r="105" spans="1:23" ht="15.75" hidden="1" thickBot="1">
      <c r="A105" s="118" t="s">
        <v>0</v>
      </c>
      <c r="B105" s="68" t="s">
        <v>70</v>
      </c>
      <c r="C105" s="63">
        <f>_xlfn.IFNA(VLOOKUP($B105,'Mob match'!$C$2:$E$180,3,0),"")</f>
        <v>11</v>
      </c>
      <c r="D105" s="63">
        <f>_xlfn.IFNA(VLOOKUP($B105,'August parkrun'!$A$2:$H$203,8,0),"")</f>
        <v>7</v>
      </c>
      <c r="E105" s="63" t="str">
        <f>_xlfn.IFNA(VLOOKUP($B105,'Weald 10K'!$E$3:$L$74,8,0),"")</f>
        <v/>
      </c>
      <c r="F105" s="63" t="str">
        <f>_xlfn.IFNA(VLOOKUP($B105,KFLKnole!$C$2:$H$93,6,0),"")</f>
        <v/>
      </c>
      <c r="G105" s="64"/>
      <c r="H105" s="63" t="str">
        <f>_xlfn.IFNA(VLOOKUP($B105,TurkeyRun!$B$2:$J$900,9,0),"")</f>
        <v/>
      </c>
      <c r="I105" s="63" t="str">
        <f>_xlfn.IFNA(VLOOKUP(B105,'Canterbury 10'!C:J,8,0),"")</f>
        <v/>
      </c>
      <c r="J105" s="63" t="str">
        <f>_xlfn.IFNA(VLOOKUP(B105,'Greenwich 10K'!C:K,9,0),"")</f>
        <v/>
      </c>
      <c r="K105" s="63" t="str">
        <f>_xlfn.IFNA(VLOOKUP(B105,'Dartford HM'!D:J,7,0),"")</f>
        <v/>
      </c>
      <c r="L105" s="63" t="str">
        <f>_xlfn.IFNA(VLOOKUP(B105,'TED PEPPER 10K'!E:J,6,0),"")</f>
        <v/>
      </c>
      <c r="M105" s="63" t="str">
        <f>_xlfn.IFNA(VLOOKUP(B105,'Darent Valley 10K'!E:J,6,0),"")</f>
        <v/>
      </c>
      <c r="N105" s="63" t="str">
        <f>_xlfn.IFNA(VLOOKUP(B105,'Harvel 5'!D:K,8,0),"")</f>
        <v/>
      </c>
      <c r="O105" s="65">
        <f t="shared" si="12"/>
        <v>18</v>
      </c>
      <c r="P105" s="73" t="e">
        <f>SUM(LARGE(C105:N105,{1,2,3,4,5,6,7,8}))</f>
        <v>#NUM!</v>
      </c>
      <c r="Q105" s="63">
        <f t="shared" si="11"/>
        <v>18</v>
      </c>
      <c r="R105" s="67">
        <f t="shared" si="19"/>
        <v>15</v>
      </c>
      <c r="S105" s="108">
        <f t="shared" si="13"/>
        <v>2</v>
      </c>
      <c r="T105" t="str">
        <f t="shared" si="14"/>
        <v>F15</v>
      </c>
      <c r="U105" t="str">
        <f t="shared" si="15"/>
        <v>Fiona Abiola-Musa</v>
      </c>
      <c r="V105">
        <f t="shared" si="16"/>
        <v>18</v>
      </c>
      <c r="W105">
        <f t="shared" si="17"/>
        <v>2</v>
      </c>
    </row>
    <row r="106" spans="1:23" ht="15.75" hidden="1" thickBot="1">
      <c r="A106" s="118" t="s">
        <v>0</v>
      </c>
      <c r="B106" s="68" t="s">
        <v>184</v>
      </c>
      <c r="C106" s="63" t="str">
        <f>_xlfn.IFNA(VLOOKUP($B106,'Mob match'!$C$2:$E$180,3,0),"")</f>
        <v/>
      </c>
      <c r="D106" s="63">
        <f>_xlfn.IFNA(VLOOKUP($B106,'August parkrun'!$A$2:$H$203,8,0),"")</f>
        <v>18</v>
      </c>
      <c r="E106" s="63" t="str">
        <f>_xlfn.IFNA(VLOOKUP($B106,'Weald 10K'!$E$3:$L$74,8,0),"")</f>
        <v/>
      </c>
      <c r="F106" s="63" t="str">
        <f>_xlfn.IFNA(VLOOKUP($B106,KFLKnole!$C$2:$H$93,6,0),"")</f>
        <v/>
      </c>
      <c r="G106" s="64"/>
      <c r="H106" s="63">
        <f>_xlfn.IFNA(VLOOKUP($B106,TurkeyRun!$B$2:$J$900,9,0),"")</f>
        <v>20</v>
      </c>
      <c r="I106" s="63">
        <f>_xlfn.IFNA(VLOOKUP(B106,'Canterbury 10'!C:J,8,0),"")</f>
        <v>18</v>
      </c>
      <c r="J106" s="63">
        <f>_xlfn.IFNA(VLOOKUP(B106,'Greenwich 10K'!C:K,9,0),"")</f>
        <v>18</v>
      </c>
      <c r="K106" s="63">
        <f>_xlfn.IFNA(VLOOKUP(B106,'Dartford HM'!D:J,7,0),"")</f>
        <v>20</v>
      </c>
      <c r="L106" s="63">
        <f>_xlfn.IFNA(VLOOKUP(B106,'TED PEPPER 10K'!E:J,6,0),"")</f>
        <v>20</v>
      </c>
      <c r="M106" s="63">
        <f>_xlfn.IFNA(VLOOKUP(B106,'Darent Valley 10K'!E:J,6,0),"")</f>
        <v>20</v>
      </c>
      <c r="N106" s="63">
        <f>_xlfn.IFNA(VLOOKUP(B106,'Harvel 5'!D:K,8,0),"")</f>
        <v>20</v>
      </c>
      <c r="O106" s="65">
        <f t="shared" si="12"/>
        <v>154</v>
      </c>
      <c r="P106" s="73">
        <f>SUM(LARGE(C106:N106,{1,2,3,4,5,6,7,8}))</f>
        <v>154</v>
      </c>
      <c r="Q106" s="63">
        <f t="shared" si="11"/>
        <v>154</v>
      </c>
      <c r="R106" s="67">
        <f t="shared" si="19"/>
        <v>1</v>
      </c>
      <c r="S106" s="108">
        <f t="shared" si="13"/>
        <v>8</v>
      </c>
      <c r="T106" t="str">
        <f t="shared" si="14"/>
        <v>F1</v>
      </c>
      <c r="U106" t="str">
        <f t="shared" si="15"/>
        <v>Ian BAULY</v>
      </c>
      <c r="V106">
        <f t="shared" si="16"/>
        <v>154</v>
      </c>
      <c r="W106">
        <f t="shared" si="17"/>
        <v>8</v>
      </c>
    </row>
    <row r="107" spans="1:23" ht="15.75" hidden="1" thickBot="1">
      <c r="A107" s="118" t="s">
        <v>0</v>
      </c>
      <c r="B107" s="68" t="s">
        <v>186</v>
      </c>
      <c r="C107" s="63" t="str">
        <f>_xlfn.IFNA(VLOOKUP($B107,'Mob match'!$C$2:$E$180,3,0),"")</f>
        <v/>
      </c>
      <c r="D107" s="63">
        <f>_xlfn.IFNA(VLOOKUP($B107,'August parkrun'!$A$2:$H$203,8,0),"")</f>
        <v>6</v>
      </c>
      <c r="E107" s="63" t="str">
        <f>_xlfn.IFNA(VLOOKUP($B107,'Weald 10K'!$E$3:$L$74,8,0),"")</f>
        <v/>
      </c>
      <c r="F107" s="63">
        <f>_xlfn.IFNA(VLOOKUP($B107,KFLKnole!$C$2:$H$93,6,0),"")</f>
        <v>11</v>
      </c>
      <c r="G107" s="64"/>
      <c r="H107" s="63">
        <f>_xlfn.IFNA(VLOOKUP($B107,TurkeyRun!$B$2:$J$900,9,0),"")</f>
        <v>11</v>
      </c>
      <c r="I107" s="63">
        <f>_xlfn.IFNA(VLOOKUP(B107,'Canterbury 10'!C:J,8,0),"")</f>
        <v>13</v>
      </c>
      <c r="J107" s="63">
        <f>_xlfn.IFNA(VLOOKUP(B107,'Greenwich 10K'!C:K,9,0),"")</f>
        <v>15</v>
      </c>
      <c r="K107" s="63" t="str">
        <f>_xlfn.IFNA(VLOOKUP(B107,'Dartford HM'!D:J,7,0),"")</f>
        <v/>
      </c>
      <c r="L107" s="63">
        <f>_xlfn.IFNA(VLOOKUP(B107,'TED PEPPER 10K'!E:J,6,0),"")</f>
        <v>15</v>
      </c>
      <c r="M107" s="63">
        <f>_xlfn.IFNA(VLOOKUP(B107,'Darent Valley 10K'!E:J,6,0),"")</f>
        <v>16</v>
      </c>
      <c r="N107" s="63">
        <f>_xlfn.IFNA(VLOOKUP(B107,'Harvel 5'!D:K,8,0),"")</f>
        <v>15</v>
      </c>
      <c r="O107" s="65">
        <f t="shared" si="12"/>
        <v>102</v>
      </c>
      <c r="P107" s="73">
        <f>SUM(LARGE(C107:N107,{1,2,3,4,5,6,7,8}))</f>
        <v>102</v>
      </c>
      <c r="Q107" s="63">
        <f t="shared" si="11"/>
        <v>102</v>
      </c>
      <c r="R107" s="67">
        <f t="shared" si="19"/>
        <v>4</v>
      </c>
      <c r="S107" s="108">
        <f t="shared" si="13"/>
        <v>8</v>
      </c>
      <c r="T107" t="str">
        <f t="shared" si="14"/>
        <v>F4</v>
      </c>
      <c r="U107" t="str">
        <f t="shared" si="15"/>
        <v>Julie TRAVERS</v>
      </c>
      <c r="V107">
        <f t="shared" si="16"/>
        <v>102</v>
      </c>
      <c r="W107">
        <f t="shared" si="17"/>
        <v>8</v>
      </c>
    </row>
    <row r="108" spans="1:23" ht="15.75" hidden="1" thickBot="1">
      <c r="A108" s="118" t="s">
        <v>0</v>
      </c>
      <c r="B108" s="68" t="s">
        <v>52</v>
      </c>
      <c r="C108" s="63">
        <f>_xlfn.IFNA(VLOOKUP($B108,'Mob match'!$C$2:$E$180,3,0),"")</f>
        <v>13</v>
      </c>
      <c r="D108" s="63">
        <f>_xlfn.IFNA(VLOOKUP($B108,'August parkrun'!$A$2:$H$203,8,0),"")</f>
        <v>15</v>
      </c>
      <c r="E108" s="63" t="str">
        <f>_xlfn.IFNA(VLOOKUP($B108,'Weald 10K'!$E$3:$L$74,8,0),"")</f>
        <v/>
      </c>
      <c r="F108" s="63">
        <f>_xlfn.IFNA(VLOOKUP($B108,KFLKnole!$C$2:$H$93,6,0),"")</f>
        <v>16</v>
      </c>
      <c r="G108" s="64"/>
      <c r="H108" s="63">
        <f>_xlfn.IFNA(VLOOKUP($B108,TurkeyRun!$B$2:$J$900,9,0),"")</f>
        <v>13</v>
      </c>
      <c r="I108" s="63">
        <f>_xlfn.IFNA(VLOOKUP(B108,'Canterbury 10'!C:J,8,0),"")</f>
        <v>15</v>
      </c>
      <c r="J108" s="63" t="str">
        <f>_xlfn.IFNA(VLOOKUP(B108,'Greenwich 10K'!C:K,9,0),"")</f>
        <v/>
      </c>
      <c r="K108" s="63">
        <f>_xlfn.IFNA(VLOOKUP(B108,'Dartford HM'!D:J,7,0),"")</f>
        <v>14</v>
      </c>
      <c r="L108" s="63" t="str">
        <f>_xlfn.IFNA(VLOOKUP(B108,'TED PEPPER 10K'!E:J,6,0),"")</f>
        <v/>
      </c>
      <c r="M108" s="63" t="str">
        <f>_xlfn.IFNA(VLOOKUP(B108,'Darent Valley 10K'!E:J,6,0),"")</f>
        <v/>
      </c>
      <c r="N108" s="63" t="str">
        <f>_xlfn.IFNA(VLOOKUP(B108,'Harvel 5'!D:K,8,0),"")</f>
        <v/>
      </c>
      <c r="O108" s="65">
        <f t="shared" si="12"/>
        <v>86</v>
      </c>
      <c r="P108" s="73" t="e">
        <f>SUM(LARGE(C108:N108,{1,2,3,4,5,6,7,8}))</f>
        <v>#NUM!</v>
      </c>
      <c r="Q108" s="63">
        <f t="shared" si="11"/>
        <v>86</v>
      </c>
      <c r="R108" s="67">
        <f t="shared" si="19"/>
        <v>6</v>
      </c>
      <c r="S108" s="108">
        <f t="shared" si="13"/>
        <v>6</v>
      </c>
      <c r="T108" t="str">
        <f t="shared" si="14"/>
        <v>F6</v>
      </c>
      <c r="U108" t="str">
        <f t="shared" si="15"/>
        <v>Ka Sing Tung</v>
      </c>
      <c r="V108">
        <f t="shared" si="16"/>
        <v>86</v>
      </c>
      <c r="W108">
        <f t="shared" si="17"/>
        <v>6</v>
      </c>
    </row>
    <row r="109" spans="1:23" ht="15.75" hidden="1" thickBot="1">
      <c r="A109" s="118" t="s">
        <v>0</v>
      </c>
      <c r="B109" s="68" t="s">
        <v>47</v>
      </c>
      <c r="C109" s="63">
        <f>_xlfn.IFNA(VLOOKUP($B109,'Mob match'!$C$2:$E$180,3,0),"")</f>
        <v>15</v>
      </c>
      <c r="D109" s="63">
        <f>_xlfn.IFNA(VLOOKUP($B109,'August parkrun'!$A$2:$H$203,8,0),"")</f>
        <v>10</v>
      </c>
      <c r="E109" s="63">
        <f>_xlfn.IFNA(VLOOKUP($B109,'Weald 10K'!$E$3:$L$74,8,0),"")</f>
        <v>20</v>
      </c>
      <c r="F109" s="63">
        <f>_xlfn.IFNA(VLOOKUP($B109,KFLKnole!$C$2:$H$93,6,0),"")</f>
        <v>14</v>
      </c>
      <c r="G109" s="64"/>
      <c r="H109" s="63">
        <f>_xlfn.IFNA(VLOOKUP($B109,TurkeyRun!$B$2:$J$900,9,0),"")</f>
        <v>16</v>
      </c>
      <c r="I109" s="63">
        <f>_xlfn.IFNA(VLOOKUP(B109,'Canterbury 10'!C:J,8,0),"")</f>
        <v>12</v>
      </c>
      <c r="J109" s="63" t="str">
        <f>_xlfn.IFNA(VLOOKUP(B109,'Greenwich 10K'!C:K,9,0),"")</f>
        <v/>
      </c>
      <c r="K109" s="63" t="str">
        <f>_xlfn.IFNA(VLOOKUP(B109,'Dartford HM'!D:J,7,0),"")</f>
        <v/>
      </c>
      <c r="L109" s="63" t="str">
        <f>_xlfn.IFNA(VLOOKUP(B109,'TED PEPPER 10K'!E:J,6,0),"")</f>
        <v/>
      </c>
      <c r="M109" s="63">
        <f>_xlfn.IFNA(VLOOKUP(B109,'Darent Valley 10K'!E:J,6,0),"")</f>
        <v>15</v>
      </c>
      <c r="N109" s="63">
        <f>_xlfn.IFNA(VLOOKUP(B109,'Harvel 5'!D:K,8,0),"")</f>
        <v>14</v>
      </c>
      <c r="O109" s="65">
        <f t="shared" si="12"/>
        <v>116</v>
      </c>
      <c r="P109" s="73">
        <f>SUM(LARGE(C109:N109,{1,2,3,4,5,6,7,8}))</f>
        <v>116</v>
      </c>
      <c r="Q109" s="63">
        <f t="shared" si="11"/>
        <v>116</v>
      </c>
      <c r="R109" s="67">
        <f t="shared" si="19"/>
        <v>3</v>
      </c>
      <c r="S109" s="108">
        <f t="shared" si="13"/>
        <v>8</v>
      </c>
      <c r="T109" t="str">
        <f t="shared" si="14"/>
        <v>F3</v>
      </c>
      <c r="U109" t="str">
        <f t="shared" si="15"/>
        <v>Martyn Brown</v>
      </c>
      <c r="V109">
        <f t="shared" si="16"/>
        <v>116</v>
      </c>
      <c r="W109">
        <f t="shared" si="17"/>
        <v>8</v>
      </c>
    </row>
    <row r="110" spans="1:23" ht="15.75" hidden="1" thickBot="1">
      <c r="A110" s="118" t="s">
        <v>0</v>
      </c>
      <c r="B110" s="68" t="s">
        <v>211</v>
      </c>
      <c r="C110" s="63" t="str">
        <f>_xlfn.IFNA(VLOOKUP($B110,'Mob match'!$C$2:$E$180,3,0),"")</f>
        <v/>
      </c>
      <c r="D110" s="63">
        <f>_xlfn.IFNA(VLOOKUP($B110,'August parkrun'!$A$2:$H$203,8,0),"")</f>
        <v>20</v>
      </c>
      <c r="E110" s="63" t="str">
        <f>_xlfn.IFNA(VLOOKUP($B110,'Weald 10K'!$E$3:$L$74,8,0),"")</f>
        <v/>
      </c>
      <c r="F110" s="63">
        <f>_xlfn.IFNA(VLOOKUP($B110,KFLKnole!$C$2:$H$93,6,0),"")</f>
        <v>20</v>
      </c>
      <c r="G110" s="64"/>
      <c r="H110" s="63" t="str">
        <f>_xlfn.IFNA(VLOOKUP($B110,TurkeyRun!$B$2:$J$900,9,0),"")</f>
        <v/>
      </c>
      <c r="I110" s="63">
        <f>_xlfn.IFNA(VLOOKUP(B110,'Canterbury 10'!C:J,8,0),"")</f>
        <v>10</v>
      </c>
      <c r="J110" s="63" t="str">
        <f>_xlfn.IFNA(VLOOKUP(B110,'Greenwich 10K'!C:K,9,0),"")</f>
        <v/>
      </c>
      <c r="K110" s="63" t="str">
        <f>_xlfn.IFNA(VLOOKUP(B110,'Dartford HM'!D:J,7,0),"")</f>
        <v/>
      </c>
      <c r="L110" s="63" t="str">
        <f>_xlfn.IFNA(VLOOKUP(B110,'TED PEPPER 10K'!E:J,6,0),"")</f>
        <v/>
      </c>
      <c r="M110" s="63" t="str">
        <f>_xlfn.IFNA(VLOOKUP(B110,'Darent Valley 10K'!E:J,6,0),"")</f>
        <v/>
      </c>
      <c r="N110" s="63" t="str">
        <f>_xlfn.IFNA(VLOOKUP(B110,'Harvel 5'!D:K,8,0),"")</f>
        <v/>
      </c>
      <c r="O110" s="65">
        <f t="shared" si="12"/>
        <v>50</v>
      </c>
      <c r="P110" s="73" t="e">
        <f>SUM(LARGE(C110:N110,{1,2,3,4,5,6,7,8}))</f>
        <v>#NUM!</v>
      </c>
      <c r="Q110" s="63">
        <f t="shared" si="11"/>
        <v>50</v>
      </c>
      <c r="R110" s="67">
        <f t="shared" si="19"/>
        <v>11</v>
      </c>
      <c r="S110" s="108">
        <f t="shared" si="13"/>
        <v>3</v>
      </c>
      <c r="T110" t="str">
        <f t="shared" si="14"/>
        <v>F11</v>
      </c>
      <c r="U110" t="str">
        <f t="shared" si="15"/>
        <v>Michael Springett</v>
      </c>
      <c r="V110">
        <f t="shared" si="16"/>
        <v>50</v>
      </c>
      <c r="W110">
        <f t="shared" si="17"/>
        <v>3</v>
      </c>
    </row>
    <row r="111" spans="1:23" ht="15.75" hidden="1" thickBot="1">
      <c r="A111" s="118" t="s">
        <v>0</v>
      </c>
      <c r="B111" s="68" t="s">
        <v>51</v>
      </c>
      <c r="C111" s="63">
        <f>_xlfn.IFNA(VLOOKUP($B111,'Mob match'!$C$2:$E$180,3,0),"")</f>
        <v>14</v>
      </c>
      <c r="D111" s="63">
        <f>_xlfn.IFNA(VLOOKUP($B111,'August parkrun'!$A$2:$H$203,8,0),"")</f>
        <v>5</v>
      </c>
      <c r="E111" s="63">
        <f>_xlfn.IFNA(VLOOKUP($B111,'Weald 10K'!$E$3:$L$74,8,0),"")</f>
        <v>15</v>
      </c>
      <c r="F111" s="63" t="str">
        <f>_xlfn.IFNA(VLOOKUP($B111,KFLKnole!$C$2:$H$93,6,0),"")</f>
        <v/>
      </c>
      <c r="G111" s="64"/>
      <c r="H111" s="63" t="str">
        <f>_xlfn.IFNA(VLOOKUP($B111,TurkeyRun!$B$2:$J$900,9,0),"")</f>
        <v/>
      </c>
      <c r="I111" s="63" t="str">
        <f>_xlfn.IFNA(VLOOKUP(B111,'Canterbury 10'!C:J,8,0),"")</f>
        <v/>
      </c>
      <c r="J111" s="63">
        <f>_xlfn.IFNA(VLOOKUP(B111,'Greenwich 10K'!C:K,9,0),"")</f>
        <v>20</v>
      </c>
      <c r="K111" s="63" t="str">
        <f>_xlfn.IFNA(VLOOKUP(B111,'Dartford HM'!D:J,7,0),"")</f>
        <v/>
      </c>
      <c r="L111" s="63" t="str">
        <f>_xlfn.IFNA(VLOOKUP(B111,'TED PEPPER 10K'!E:J,6,0),"")</f>
        <v/>
      </c>
      <c r="M111" s="63" t="str">
        <f>_xlfn.IFNA(VLOOKUP(B111,'Darent Valley 10K'!E:J,6,0),"")</f>
        <v/>
      </c>
      <c r="N111" s="63" t="str">
        <f>_xlfn.IFNA(VLOOKUP(B111,'Harvel 5'!D:K,8,0),"")</f>
        <v/>
      </c>
      <c r="O111" s="65">
        <f t="shared" si="12"/>
        <v>54</v>
      </c>
      <c r="P111" s="73" t="e">
        <f>SUM(LARGE(C111:N111,{1,2,3,4,5,6,7,8}))</f>
        <v>#NUM!</v>
      </c>
      <c r="Q111" s="63">
        <f t="shared" si="11"/>
        <v>54</v>
      </c>
      <c r="R111" s="67">
        <f t="shared" si="19"/>
        <v>9</v>
      </c>
      <c r="S111" s="108">
        <f t="shared" si="13"/>
        <v>4</v>
      </c>
      <c r="T111" t="str">
        <f t="shared" si="14"/>
        <v>F9</v>
      </c>
      <c r="U111" t="str">
        <f t="shared" si="15"/>
        <v>Neil Sutton</v>
      </c>
      <c r="V111">
        <f t="shared" si="16"/>
        <v>54</v>
      </c>
      <c r="W111">
        <f t="shared" si="17"/>
        <v>4</v>
      </c>
    </row>
    <row r="112" spans="1:23" ht="15.75" hidden="1" thickBot="1">
      <c r="A112" s="118" t="s">
        <v>0</v>
      </c>
      <c r="B112" s="68" t="s">
        <v>46</v>
      </c>
      <c r="C112" s="63">
        <f>_xlfn.IFNA(VLOOKUP($B112,'Mob match'!$C$2:$E$180,3,0),"")</f>
        <v>16</v>
      </c>
      <c r="D112" s="63">
        <f>_xlfn.IFNA(VLOOKUP($B112,'August parkrun'!$A$2:$H$203,8,0),"")</f>
        <v>9</v>
      </c>
      <c r="E112" s="63">
        <f>_xlfn.IFNA(VLOOKUP($B112,'Weald 10K'!$E$3:$L$74,8,0),"")</f>
        <v>16</v>
      </c>
      <c r="F112" s="63">
        <f>_xlfn.IFNA(VLOOKUP($B112,KFLKnole!$C$2:$H$93,6,0),"")</f>
        <v>18</v>
      </c>
      <c r="G112" s="64"/>
      <c r="H112" s="63">
        <f>_xlfn.IFNA(VLOOKUP($B112,TurkeyRun!$B$2:$J$900,9,0),"")</f>
        <v>18</v>
      </c>
      <c r="I112" s="63">
        <f>_xlfn.IFNA(VLOOKUP(B112,'Canterbury 10'!C:J,8,0),"")</f>
        <v>16</v>
      </c>
      <c r="J112" s="63" t="str">
        <f>_xlfn.IFNA(VLOOKUP(B112,'Greenwich 10K'!C:K,9,0),"")</f>
        <v/>
      </c>
      <c r="K112" s="63" t="str">
        <f>_xlfn.IFNA(VLOOKUP(B112,'Dartford HM'!D:J,7,0),"")</f>
        <v/>
      </c>
      <c r="L112" s="63">
        <f>_xlfn.IFNA(VLOOKUP(B112,'TED PEPPER 10K'!E:J,6,0),"")</f>
        <v>16</v>
      </c>
      <c r="M112" s="63">
        <f>_xlfn.IFNA(VLOOKUP(B112,'Darent Valley 10K'!E:J,6,0),"")</f>
        <v>18</v>
      </c>
      <c r="N112" s="63">
        <f>_xlfn.IFNA(VLOOKUP(B112,'Harvel 5'!D:K,8,0),"")</f>
        <v>16</v>
      </c>
      <c r="O112" s="65">
        <f t="shared" si="12"/>
        <v>143</v>
      </c>
      <c r="P112" s="73">
        <f>SUM(LARGE(C112:N112,{1,2,3,4,5,6,7,8}))</f>
        <v>134</v>
      </c>
      <c r="Q112" s="63">
        <f t="shared" si="11"/>
        <v>134</v>
      </c>
      <c r="R112" s="67">
        <f t="shared" si="19"/>
        <v>2</v>
      </c>
      <c r="S112" s="108">
        <f t="shared" si="13"/>
        <v>9</v>
      </c>
      <c r="T112" t="str">
        <f t="shared" si="14"/>
        <v>F2</v>
      </c>
      <c r="U112" t="str">
        <f t="shared" si="15"/>
        <v>Nigel Hewson</v>
      </c>
      <c r="V112">
        <f t="shared" si="16"/>
        <v>134</v>
      </c>
      <c r="W112">
        <f t="shared" si="17"/>
        <v>9</v>
      </c>
    </row>
    <row r="113" spans="1:23" ht="15.75" hidden="1" thickBot="1">
      <c r="A113" s="119" t="s">
        <v>0</v>
      </c>
      <c r="B113" s="120" t="s">
        <v>119</v>
      </c>
      <c r="C113" s="111" t="str">
        <f>_xlfn.IFNA(VLOOKUP($B113,'Mob match'!$C$2:$E$180,3,0),"")</f>
        <v/>
      </c>
      <c r="D113" s="111">
        <f>_xlfn.IFNA(VLOOKUP($B113,'August parkrun'!$A$2:$H$203,8,0),"")</f>
        <v>4</v>
      </c>
      <c r="E113" s="111" t="str">
        <f>_xlfn.IFNA(VLOOKUP($B113,'Weald 10K'!$E$3:$L$74,8,0),"")</f>
        <v/>
      </c>
      <c r="F113" s="111" t="str">
        <f>_xlfn.IFNA(VLOOKUP($B113,KFLKnole!$C$2:$H$93,6,0),"")</f>
        <v/>
      </c>
      <c r="G113" s="112"/>
      <c r="H113" s="111">
        <f>_xlfn.IFNA(VLOOKUP($B113,TurkeyRun!$B$2:$J$900,9,0),"")</f>
        <v>15</v>
      </c>
      <c r="I113" s="111" t="str">
        <f>_xlfn.IFNA(VLOOKUP(B113,'Canterbury 10'!C:J,8,0),"")</f>
        <v/>
      </c>
      <c r="J113" s="111" t="str">
        <f>_xlfn.IFNA(VLOOKUP(B113,'Greenwich 10K'!C:K,9,0),"")</f>
        <v/>
      </c>
      <c r="K113" s="111">
        <f>_xlfn.IFNA(VLOOKUP(B113,'Dartford HM'!D:J,7,0),"")</f>
        <v>18</v>
      </c>
      <c r="L113" s="111" t="str">
        <f>_xlfn.IFNA(VLOOKUP(B113,'TED PEPPER 10K'!E:J,6,0),"")</f>
        <v/>
      </c>
      <c r="M113" s="111" t="str">
        <f>_xlfn.IFNA(VLOOKUP(B113,'Darent Valley 10K'!E:J,6,0),"")</f>
        <v/>
      </c>
      <c r="N113" s="111" t="str">
        <f>_xlfn.IFNA(VLOOKUP(B113,'Harvel 5'!D:K,8,0),"")</f>
        <v/>
      </c>
      <c r="O113" s="113">
        <f t="shared" si="12"/>
        <v>37</v>
      </c>
      <c r="P113" s="131" t="e">
        <f>SUM(LARGE(C113:N113,{1,2,3,4,5,6,7,8}))</f>
        <v>#NUM!</v>
      </c>
      <c r="Q113" s="111">
        <f t="shared" si="11"/>
        <v>37</v>
      </c>
      <c r="R113" s="114">
        <f t="shared" si="19"/>
        <v>13</v>
      </c>
      <c r="S113" s="115">
        <f t="shared" si="13"/>
        <v>3</v>
      </c>
      <c r="T113" t="str">
        <f t="shared" si="14"/>
        <v>F13</v>
      </c>
      <c r="U113" t="str">
        <f t="shared" si="15"/>
        <v>Sonja LAING</v>
      </c>
      <c r="V113">
        <f t="shared" si="16"/>
        <v>37</v>
      </c>
      <c r="W113">
        <f t="shared" si="17"/>
        <v>3</v>
      </c>
    </row>
    <row r="114" spans="1:23">
      <c r="A114" s="100" t="s">
        <v>111</v>
      </c>
      <c r="B114" s="101" t="s">
        <v>166</v>
      </c>
      <c r="C114" s="102" t="str">
        <f>_xlfn.IFNA(VLOOKUP($B114,'Mob match'!$C$2:$E$180,3,0),"")</f>
        <v/>
      </c>
      <c r="D114" s="102">
        <f>_xlfn.IFNA(VLOOKUP($B114,'August parkrun'!$A$2:$H$203,8,0),"")</f>
        <v>9</v>
      </c>
      <c r="E114" s="102" t="str">
        <f>_xlfn.IFNA(VLOOKUP($B114,'Weald 10K'!$E$3:$L$74,8,0),"")</f>
        <v/>
      </c>
      <c r="F114" s="102" t="str">
        <f>_xlfn.IFNA(VLOOKUP($B114,KFLKnole!$C$2:$H$93,6,0),"")</f>
        <v/>
      </c>
      <c r="G114" s="103"/>
      <c r="H114" s="102" t="str">
        <f>_xlfn.IFNA(VLOOKUP($B114,TurkeyRun!$B$2:$J$900,9,0),"")</f>
        <v/>
      </c>
      <c r="I114" s="102" t="str">
        <f>_xlfn.IFNA(VLOOKUP(B114,'Canterbury 10'!C:J,8,0),"")</f>
        <v/>
      </c>
      <c r="J114" s="102" t="str">
        <f>_xlfn.IFNA(VLOOKUP(B114,'Greenwich 10K'!C:K,9,0),"")</f>
        <v/>
      </c>
      <c r="K114" s="102" t="str">
        <f>_xlfn.IFNA(VLOOKUP(B114,'Dartford HM'!D:J,7,0),"")</f>
        <v/>
      </c>
      <c r="L114" s="102" t="str">
        <f>_xlfn.IFNA(VLOOKUP(B114,'TED PEPPER 10K'!E:J,6,0),"")</f>
        <v/>
      </c>
      <c r="M114" s="102" t="str">
        <f>_xlfn.IFNA(VLOOKUP(B114,'Darent Valley 10K'!E:J,6,0),"")</f>
        <v/>
      </c>
      <c r="N114" s="102" t="str">
        <f>_xlfn.IFNA(VLOOKUP(B114,'Harvel 5'!D:K,8,0),"")</f>
        <v/>
      </c>
      <c r="O114" s="104">
        <f t="shared" si="12"/>
        <v>9</v>
      </c>
      <c r="P114" s="130" t="e">
        <f>SUM(LARGE(C114:N114,{1,2,3,4,5,6,7,8}))</f>
        <v>#NUM!</v>
      </c>
      <c r="Q114" s="102">
        <f t="shared" si="11"/>
        <v>9</v>
      </c>
      <c r="R114" s="121">
        <f t="shared" ref="R114:R132" si="20">RANK(Q114,Q$114:Q$132)</f>
        <v>17</v>
      </c>
      <c r="S114" s="106">
        <f t="shared" si="13"/>
        <v>1</v>
      </c>
      <c r="T114" t="str">
        <f t="shared" si="14"/>
        <v>G17</v>
      </c>
      <c r="U114" t="str">
        <f t="shared" si="15"/>
        <v>Andrew DE FERRARS</v>
      </c>
      <c r="V114">
        <f t="shared" si="16"/>
        <v>9</v>
      </c>
      <c r="W114">
        <f t="shared" si="17"/>
        <v>1</v>
      </c>
    </row>
    <row r="115" spans="1:23">
      <c r="A115" s="107" t="s">
        <v>111</v>
      </c>
      <c r="B115" s="62" t="s">
        <v>71</v>
      </c>
      <c r="C115" s="63">
        <f>_xlfn.IFNA(VLOOKUP($B115,'Mob match'!$C$2:$E$180,3,0),"")</f>
        <v>6</v>
      </c>
      <c r="D115" s="63">
        <f>_xlfn.IFNA(VLOOKUP($B115,'August parkrun'!$A$2:$H$203,8,0),"")</f>
        <v>4</v>
      </c>
      <c r="E115" s="63" t="str">
        <f>_xlfn.IFNA(VLOOKUP($B115,'Weald 10K'!$E$3:$L$74,8,0),"")</f>
        <v/>
      </c>
      <c r="F115" s="63">
        <f>_xlfn.IFNA(VLOOKUP($B115,KFLKnole!$C$2:$H$93,6,0),"")</f>
        <v>9</v>
      </c>
      <c r="G115" s="64"/>
      <c r="H115" s="63" t="str">
        <f>_xlfn.IFNA(VLOOKUP($B115,TurkeyRun!$B$2:$J$900,9,0),"")</f>
        <v/>
      </c>
      <c r="I115" s="63" t="str">
        <f>_xlfn.IFNA(VLOOKUP(B115,'Canterbury 10'!C:J,8,0),"")</f>
        <v/>
      </c>
      <c r="J115" s="63" t="str">
        <f>_xlfn.IFNA(VLOOKUP(B115,'Greenwich 10K'!C:K,9,0),"")</f>
        <v/>
      </c>
      <c r="K115" s="63" t="str">
        <f>_xlfn.IFNA(VLOOKUP(B115,'Dartford HM'!D:J,7,0),"")</f>
        <v/>
      </c>
      <c r="L115" s="63" t="str">
        <f>_xlfn.IFNA(VLOOKUP(B115,'TED PEPPER 10K'!E:J,6,0),"")</f>
        <v/>
      </c>
      <c r="M115" s="63" t="str">
        <f>_xlfn.IFNA(VLOOKUP(B115,'Darent Valley 10K'!E:J,6,0),"")</f>
        <v/>
      </c>
      <c r="N115" s="63">
        <f>_xlfn.IFNA(VLOOKUP(B115,'Harvel 5'!D:K,8,0),"")</f>
        <v>0</v>
      </c>
      <c r="O115" s="65">
        <f t="shared" si="12"/>
        <v>19</v>
      </c>
      <c r="P115" s="73" t="e">
        <f>SUM(LARGE(C115:N115,{1,2,3,4,5,6,7,8}))</f>
        <v>#NUM!</v>
      </c>
      <c r="Q115" s="63">
        <f t="shared" si="11"/>
        <v>19</v>
      </c>
      <c r="R115" s="67">
        <f t="shared" si="20"/>
        <v>15</v>
      </c>
      <c r="S115" s="108">
        <f t="shared" si="13"/>
        <v>4</v>
      </c>
      <c r="T115" t="str">
        <f t="shared" si="14"/>
        <v>G15</v>
      </c>
      <c r="U115" t="str">
        <f t="shared" si="15"/>
        <v>Chris Summers</v>
      </c>
      <c r="V115">
        <f t="shared" si="16"/>
        <v>19</v>
      </c>
      <c r="W115">
        <f t="shared" si="17"/>
        <v>4</v>
      </c>
    </row>
    <row r="116" spans="1:23">
      <c r="A116" s="107" t="s">
        <v>111</v>
      </c>
      <c r="B116" s="62" t="s">
        <v>84</v>
      </c>
      <c r="C116" s="63">
        <f>_xlfn.IFNA(VLOOKUP($B116,'Mob match'!$C$2:$E$180,3,0),"")</f>
        <v>5</v>
      </c>
      <c r="D116" s="63">
        <f>_xlfn.IFNA(VLOOKUP($B116,'August parkrun'!$A$2:$H$203,8,0),"")</f>
        <v>3</v>
      </c>
      <c r="E116" s="63" t="str">
        <f>_xlfn.IFNA(VLOOKUP($B116,'Weald 10K'!$E$3:$L$74,8,0),"")</f>
        <v/>
      </c>
      <c r="F116" s="63" t="str">
        <f>_xlfn.IFNA(VLOOKUP($B116,KFLKnole!$C$2:$H$93,6,0),"")</f>
        <v/>
      </c>
      <c r="G116" s="64"/>
      <c r="H116" s="63" t="str">
        <f>_xlfn.IFNA(VLOOKUP($B116,TurkeyRun!$B$2:$J$900,9,0),"")</f>
        <v/>
      </c>
      <c r="I116" s="63" t="str">
        <f>_xlfn.IFNA(VLOOKUP(B116,'Canterbury 10'!C:J,8,0),"")</f>
        <v/>
      </c>
      <c r="J116" s="63" t="str">
        <f>_xlfn.IFNA(VLOOKUP(B116,'Greenwich 10K'!C:K,9,0),"")</f>
        <v/>
      </c>
      <c r="K116" s="63" t="str">
        <f>_xlfn.IFNA(VLOOKUP(B116,'Dartford HM'!D:J,7,0),"")</f>
        <v/>
      </c>
      <c r="L116" s="63" t="str">
        <f>_xlfn.IFNA(VLOOKUP(B116,'TED PEPPER 10K'!E:J,6,0),"")</f>
        <v/>
      </c>
      <c r="M116" s="63" t="str">
        <f>_xlfn.IFNA(VLOOKUP(B116,'Darent Valley 10K'!E:J,6,0),"")</f>
        <v/>
      </c>
      <c r="N116" s="63" t="str">
        <f>_xlfn.IFNA(VLOOKUP(B116,'Harvel 5'!D:K,8,0),"")</f>
        <v/>
      </c>
      <c r="O116" s="65">
        <f t="shared" si="12"/>
        <v>8</v>
      </c>
      <c r="P116" s="73" t="e">
        <f>SUM(LARGE(C116:N116,{1,2,3,4,5,6,7,8}))</f>
        <v>#NUM!</v>
      </c>
      <c r="Q116" s="63">
        <f t="shared" si="11"/>
        <v>8</v>
      </c>
      <c r="R116" s="67">
        <f t="shared" si="20"/>
        <v>18</v>
      </c>
      <c r="S116" s="108">
        <f t="shared" si="13"/>
        <v>2</v>
      </c>
      <c r="T116" t="str">
        <f t="shared" si="14"/>
        <v>G18</v>
      </c>
      <c r="U116" t="str">
        <f t="shared" si="15"/>
        <v>David Goss</v>
      </c>
      <c r="V116">
        <f t="shared" si="16"/>
        <v>8</v>
      </c>
      <c r="W116">
        <f t="shared" si="17"/>
        <v>2</v>
      </c>
    </row>
    <row r="117" spans="1:23">
      <c r="A117" s="107" t="s">
        <v>111</v>
      </c>
      <c r="B117" s="62" t="s">
        <v>150</v>
      </c>
      <c r="C117" s="63">
        <f>_xlfn.IFNA(VLOOKUP($B117,'Mob match'!$C$2:$E$180,3,0),"")</f>
        <v>8</v>
      </c>
      <c r="D117" s="63">
        <f>_xlfn.IFNA(VLOOKUP($B117,'August parkrun'!$A$2:$H$203,8,0),"")</f>
        <v>18</v>
      </c>
      <c r="E117" s="63">
        <f>_xlfn.IFNA(VLOOKUP($B117,'Weald 10K'!$E$3:$L$74,8,0),"")</f>
        <v>10</v>
      </c>
      <c r="F117" s="63">
        <f>_xlfn.IFNA(VLOOKUP($B117,KFLKnole!$C$2:$H$93,6,0),"")</f>
        <v>11</v>
      </c>
      <c r="G117" s="64"/>
      <c r="H117" s="63">
        <f>_xlfn.IFNA(VLOOKUP($B117,TurkeyRun!$B$2:$J$900,9,0),"")</f>
        <v>11</v>
      </c>
      <c r="I117" s="63">
        <f>_xlfn.IFNA(VLOOKUP(B117,'Canterbury 10'!C:J,8,0),"")</f>
        <v>12</v>
      </c>
      <c r="J117" s="63">
        <f>_xlfn.IFNA(VLOOKUP(B117,'Greenwich 10K'!C:K,9,0),"")</f>
        <v>15</v>
      </c>
      <c r="K117" s="63" t="str">
        <f>_xlfn.IFNA(VLOOKUP(B117,'Dartford HM'!D:J,7,0),"")</f>
        <v/>
      </c>
      <c r="L117" s="63">
        <f>_xlfn.IFNA(VLOOKUP(B117,'TED PEPPER 10K'!E:J,6,0),"")</f>
        <v>16</v>
      </c>
      <c r="M117" s="63" t="str">
        <f>_xlfn.IFNA(VLOOKUP(B117,'Darent Valley 10K'!E:J,6,0),"")</f>
        <v/>
      </c>
      <c r="N117" s="63" t="str">
        <f>_xlfn.IFNA(VLOOKUP(B117,'Harvel 5'!D:K,8,0),"")</f>
        <v/>
      </c>
      <c r="O117" s="65">
        <f t="shared" si="12"/>
        <v>101</v>
      </c>
      <c r="P117" s="73">
        <f>SUM(LARGE(C117:N117,{1,2,3,4,5,6,7,8}))</f>
        <v>101</v>
      </c>
      <c r="Q117" s="63">
        <f t="shared" si="11"/>
        <v>101</v>
      </c>
      <c r="R117" s="67">
        <f t="shared" si="20"/>
        <v>6</v>
      </c>
      <c r="S117" s="108">
        <f t="shared" si="13"/>
        <v>8</v>
      </c>
      <c r="T117" t="str">
        <f t="shared" si="14"/>
        <v>G6</v>
      </c>
      <c r="U117" t="str">
        <f t="shared" si="15"/>
        <v>Edmund Purves</v>
      </c>
      <c r="V117">
        <f t="shared" si="16"/>
        <v>101</v>
      </c>
      <c r="W117">
        <f t="shared" si="17"/>
        <v>8</v>
      </c>
    </row>
    <row r="118" spans="1:23">
      <c r="A118" s="107" t="s">
        <v>111</v>
      </c>
      <c r="B118" s="62" t="s">
        <v>149</v>
      </c>
      <c r="C118" s="129">
        <f>_xlfn.IFNA(VLOOKUP($B118,'Mob match'!$C$2:$E$180,3,0),"")</f>
        <v>18</v>
      </c>
      <c r="D118" s="129">
        <f>_xlfn.IFNA(VLOOKUP($B118,'August parkrun'!$A$2:$H$203,8,0),"")</f>
        <v>12</v>
      </c>
      <c r="E118" s="63">
        <f>_xlfn.IFNA(VLOOKUP($B118,'Weald 10K'!$E$3:$L$74,8,0),"")</f>
        <v>18</v>
      </c>
      <c r="F118" s="63">
        <f>_xlfn.IFNA(VLOOKUP($B118,KFLKnole!$C$2:$H$93,6,0),"")</f>
        <v>15</v>
      </c>
      <c r="G118" s="64"/>
      <c r="H118" s="63">
        <f>_xlfn.IFNA(VLOOKUP($B118,TurkeyRun!$B$2:$J$900,9,0),"")</f>
        <v>18</v>
      </c>
      <c r="I118" s="63">
        <f>_xlfn.IFNA(VLOOKUP(B118,'Canterbury 10'!C:J,8,0),"")</f>
        <v>18</v>
      </c>
      <c r="J118" s="63">
        <f>_xlfn.IFNA(VLOOKUP(B118,'Greenwich 10K'!C:K,9,0),"")</f>
        <v>20</v>
      </c>
      <c r="K118" s="63">
        <f>_xlfn.IFNA(VLOOKUP(B118,'Dartford HM'!D:J,7,0),"")</f>
        <v>15</v>
      </c>
      <c r="L118" s="63">
        <f>_xlfn.IFNA(VLOOKUP(B118,'TED PEPPER 10K'!E:J,6,0),"")</f>
        <v>15</v>
      </c>
      <c r="M118" s="63">
        <f>_xlfn.IFNA(VLOOKUP(B118,'Darent Valley 10K'!E:J,6,0),"")</f>
        <v>20</v>
      </c>
      <c r="N118" s="63">
        <f>_xlfn.IFNA(VLOOKUP(B118,'Harvel 5'!D:K,8,0),"")</f>
        <v>20</v>
      </c>
      <c r="O118" s="65">
        <f t="shared" si="12"/>
        <v>189</v>
      </c>
      <c r="P118" s="73">
        <f>SUM(LARGE(C118:N118,{1,2,3,4,5,6,7,8}))</f>
        <v>147</v>
      </c>
      <c r="Q118" s="63">
        <f t="shared" si="11"/>
        <v>147</v>
      </c>
      <c r="R118" s="67">
        <f t="shared" si="20"/>
        <v>1</v>
      </c>
      <c r="S118" s="108">
        <f t="shared" si="13"/>
        <v>11</v>
      </c>
      <c r="T118" t="str">
        <f t="shared" si="14"/>
        <v>G1</v>
      </c>
      <c r="U118" t="str">
        <f t="shared" si="15"/>
        <v>Elizabeth Delamain</v>
      </c>
      <c r="V118">
        <f t="shared" si="16"/>
        <v>147</v>
      </c>
      <c r="W118">
        <f t="shared" si="17"/>
        <v>11</v>
      </c>
    </row>
    <row r="119" spans="1:23">
      <c r="A119" s="107" t="s">
        <v>111</v>
      </c>
      <c r="B119" s="62" t="s">
        <v>66</v>
      </c>
      <c r="C119" s="129">
        <f>_xlfn.IFNA(VLOOKUP($B119,'Mob match'!$C$2:$E$180,3,0),"")</f>
        <v>7</v>
      </c>
      <c r="D119" s="129">
        <f>_xlfn.IFNA(VLOOKUP($B119,'August parkrun'!$A$2:$H$203,8,0),"")</f>
        <v>11</v>
      </c>
      <c r="E119" s="63">
        <f>_xlfn.IFNA(VLOOKUP($B119,'Weald 10K'!$E$3:$L$74,8,0),"")</f>
        <v>14</v>
      </c>
      <c r="F119" s="63">
        <f>_xlfn.IFNA(VLOOKUP($B119,KFLKnole!$C$2:$H$93,6,0),"")</f>
        <v>12</v>
      </c>
      <c r="G119" s="64"/>
      <c r="H119" s="63">
        <f>_xlfn.IFNA(VLOOKUP($B119,TurkeyRun!$B$2:$J$900,9,0),"")</f>
        <v>13</v>
      </c>
      <c r="I119" s="63">
        <f>_xlfn.IFNA(VLOOKUP(B119,'Canterbury 10'!C:J,8,0),"")</f>
        <v>11</v>
      </c>
      <c r="J119" s="63">
        <f>_xlfn.IFNA(VLOOKUP(B119,'Greenwich 10K'!C:K,9,0),"")</f>
        <v>18</v>
      </c>
      <c r="K119" s="63">
        <f>_xlfn.IFNA(VLOOKUP(B119,'Dartford HM'!D:J,7,0),"")</f>
        <v>16</v>
      </c>
      <c r="L119" s="63">
        <f>_xlfn.IFNA(VLOOKUP(B119,'TED PEPPER 10K'!E:J,6,0),"")</f>
        <v>18</v>
      </c>
      <c r="M119" s="63">
        <f>_xlfn.IFNA(VLOOKUP(B119,'Darent Valley 10K'!E:J,6,0),"")</f>
        <v>18</v>
      </c>
      <c r="N119" s="63">
        <f>_xlfn.IFNA(VLOOKUP(B119,'Harvel 5'!D:K,8,0),"")</f>
        <v>16</v>
      </c>
      <c r="O119" s="65">
        <f t="shared" si="12"/>
        <v>154</v>
      </c>
      <c r="P119" s="73">
        <f>SUM(LARGE(C119:N119,{1,2,3,4,5,6,7,8}))</f>
        <v>125</v>
      </c>
      <c r="Q119" s="63">
        <f t="shared" si="11"/>
        <v>125</v>
      </c>
      <c r="R119" s="67">
        <f t="shared" si="20"/>
        <v>4</v>
      </c>
      <c r="S119" s="108">
        <f t="shared" si="13"/>
        <v>11</v>
      </c>
      <c r="T119" t="str">
        <f t="shared" si="14"/>
        <v>G4</v>
      </c>
      <c r="U119" t="str">
        <f t="shared" si="15"/>
        <v>Ellie Bowley</v>
      </c>
      <c r="V119">
        <f t="shared" si="16"/>
        <v>125</v>
      </c>
      <c r="W119">
        <f t="shared" si="17"/>
        <v>11</v>
      </c>
    </row>
    <row r="120" spans="1:23">
      <c r="A120" s="107" t="s">
        <v>111</v>
      </c>
      <c r="B120" s="62" t="s">
        <v>57</v>
      </c>
      <c r="C120" s="63">
        <f>_xlfn.IFNA(VLOOKUP($B120,'Mob match'!$C$2:$E$180,3,0),"")</f>
        <v>12</v>
      </c>
      <c r="D120" s="63">
        <f>_xlfn.IFNA(VLOOKUP($B120,'August parkrun'!$A$2:$H$203,8,0),"")</f>
        <v>13</v>
      </c>
      <c r="E120" s="63" t="str">
        <f>_xlfn.IFNA(VLOOKUP($B120,'Weald 10K'!$E$3:$L$74,8,0),"")</f>
        <v/>
      </c>
      <c r="F120" s="63" t="str">
        <f>_xlfn.IFNA(VLOOKUP($B120,KFLKnole!$C$2:$H$93,6,0),"")</f>
        <v/>
      </c>
      <c r="G120" s="64"/>
      <c r="H120" s="63" t="str">
        <f>_xlfn.IFNA(VLOOKUP($B120,TurkeyRun!$B$2:$J$900,9,0),"")</f>
        <v/>
      </c>
      <c r="I120" s="63" t="str">
        <f>_xlfn.IFNA(VLOOKUP(B120,'Canterbury 10'!C:J,8,0),"")</f>
        <v/>
      </c>
      <c r="J120" s="63" t="str">
        <f>_xlfn.IFNA(VLOOKUP(B120,'Greenwich 10K'!C:K,9,0),"")</f>
        <v/>
      </c>
      <c r="K120" s="63" t="str">
        <f>_xlfn.IFNA(VLOOKUP(B120,'Dartford HM'!D:J,7,0),"")</f>
        <v/>
      </c>
      <c r="L120" s="63" t="str">
        <f>_xlfn.IFNA(VLOOKUP(B120,'TED PEPPER 10K'!E:J,6,0),"")</f>
        <v/>
      </c>
      <c r="M120" s="63" t="str">
        <f>_xlfn.IFNA(VLOOKUP(B120,'Darent Valley 10K'!E:J,6,0),"")</f>
        <v/>
      </c>
      <c r="N120" s="63" t="str">
        <f>_xlfn.IFNA(VLOOKUP(B120,'Harvel 5'!D:K,8,0),"")</f>
        <v/>
      </c>
      <c r="O120" s="65">
        <f t="shared" si="12"/>
        <v>25</v>
      </c>
      <c r="P120" s="73" t="e">
        <f>SUM(LARGE(C120:N120,{1,2,3,4,5,6,7,8}))</f>
        <v>#NUM!</v>
      </c>
      <c r="Q120" s="63">
        <f t="shared" si="11"/>
        <v>25</v>
      </c>
      <c r="R120" s="67">
        <f t="shared" si="20"/>
        <v>13</v>
      </c>
      <c r="S120" s="108">
        <f t="shared" si="13"/>
        <v>2</v>
      </c>
      <c r="T120" t="str">
        <f t="shared" si="14"/>
        <v>G13</v>
      </c>
      <c r="U120" t="str">
        <f t="shared" si="15"/>
        <v>Helen Wood</v>
      </c>
      <c r="V120">
        <f t="shared" si="16"/>
        <v>25</v>
      </c>
      <c r="W120">
        <f t="shared" si="17"/>
        <v>2</v>
      </c>
    </row>
    <row r="121" spans="1:23">
      <c r="A121" s="107" t="s">
        <v>111</v>
      </c>
      <c r="B121" s="62" t="s">
        <v>597</v>
      </c>
      <c r="C121" s="63">
        <f>_xlfn.IFNA(VLOOKUP($B121,'Mob match'!$C$2:$E$180,3,0),"")</f>
        <v>15</v>
      </c>
      <c r="D121" s="63">
        <f>_xlfn.IFNA(VLOOKUP($B121,'August parkrun'!$A$2:$H$203,8,0),"")</f>
        <v>15</v>
      </c>
      <c r="E121" s="63">
        <f>_xlfn.IFNA(VLOOKUP($B121,'Weald 10K'!$E$3:$L$74,8,0),"")</f>
        <v>20</v>
      </c>
      <c r="F121" s="63">
        <f>_xlfn.IFNA(VLOOKUP($B121,KFLKnole!$C$2:$H$93,6,0),"")</f>
        <v>16</v>
      </c>
      <c r="G121" s="64"/>
      <c r="H121" s="63">
        <f>_xlfn.IFNA(VLOOKUP($B121,TurkeyRun!$B$2:$J$900,9,0),"")</f>
        <v>20</v>
      </c>
      <c r="I121" s="63">
        <f>_xlfn.IFNA(VLOOKUP(B121,'Canterbury 10'!C:J,8,0),"")</f>
        <v>20</v>
      </c>
      <c r="J121" s="63" t="str">
        <f>_xlfn.IFNA(VLOOKUP(B121,'Greenwich 10K'!C:K,9,0),"")</f>
        <v/>
      </c>
      <c r="K121" s="63">
        <f>_xlfn.IFNA(VLOOKUP(B121,'Dartford HM'!D:J,7,0),"")</f>
        <v>20</v>
      </c>
      <c r="L121" s="63" t="str">
        <f>_xlfn.IFNA(VLOOKUP(B121,'TED PEPPER 10K'!E:J,6,0),"")</f>
        <v/>
      </c>
      <c r="M121" s="63">
        <f>_xlfn.IFNA(VLOOKUP(B121,'Darent Valley 10K'!E:J,6,0),"")</f>
        <v>16</v>
      </c>
      <c r="N121" s="63">
        <f>_xlfn.IFNA(VLOOKUP(B121,'Harvel 5'!D:K,8,0),"")</f>
        <v>20</v>
      </c>
      <c r="O121" s="65">
        <f t="shared" si="12"/>
        <v>162</v>
      </c>
      <c r="P121" s="73">
        <f>SUM(LARGE(C121:N121,{1,2,3,4,5,6,7,8}))</f>
        <v>147</v>
      </c>
      <c r="Q121" s="63">
        <f t="shared" si="11"/>
        <v>147</v>
      </c>
      <c r="R121" s="67">
        <f t="shared" si="20"/>
        <v>1</v>
      </c>
      <c r="S121" s="108">
        <f t="shared" si="13"/>
        <v>9</v>
      </c>
      <c r="T121" t="s">
        <v>1651</v>
      </c>
      <c r="U121" t="str">
        <f t="shared" si="15"/>
        <v>Janine Harris</v>
      </c>
      <c r="V121">
        <f t="shared" si="16"/>
        <v>147</v>
      </c>
      <c r="W121">
        <f t="shared" si="17"/>
        <v>9</v>
      </c>
    </row>
    <row r="122" spans="1:23">
      <c r="A122" s="107" t="s">
        <v>111</v>
      </c>
      <c r="B122" s="62" t="s">
        <v>62</v>
      </c>
      <c r="C122" s="63">
        <f>_xlfn.IFNA(VLOOKUP($B122,'Mob match'!$C$2:$E$180,3,0),"")</f>
        <v>9</v>
      </c>
      <c r="D122" s="63">
        <f>_xlfn.IFNA(VLOOKUP($B122,'August parkrun'!$A$2:$H$203,8,0),"")</f>
        <v>20</v>
      </c>
      <c r="E122" s="63">
        <f>_xlfn.IFNA(VLOOKUP($B122,'Weald 10K'!$E$3:$L$74,8,0),"")</f>
        <v>15</v>
      </c>
      <c r="F122" s="63">
        <f>_xlfn.IFNA(VLOOKUP($B122,KFLKnole!$C$2:$H$93,6,0),"")</f>
        <v>20</v>
      </c>
      <c r="G122" s="64"/>
      <c r="H122" s="63">
        <f>_xlfn.IFNA(VLOOKUP($B122,TurkeyRun!$B$2:$J$900,9,0),"")</f>
        <v>14</v>
      </c>
      <c r="I122" s="63" t="str">
        <f>_xlfn.IFNA(VLOOKUP(B122,'Canterbury 10'!C:J,8,0),"")</f>
        <v/>
      </c>
      <c r="J122" s="63">
        <f>_xlfn.IFNA(VLOOKUP(B122,'Greenwich 10K'!C:K,9,0),"")</f>
        <v>14</v>
      </c>
      <c r="K122" s="63">
        <f>_xlfn.IFNA(VLOOKUP(B122,'Dartford HM'!D:J,7,0),"")</f>
        <v>18</v>
      </c>
      <c r="L122" s="63" t="str">
        <f>_xlfn.IFNA(VLOOKUP(B122,'TED PEPPER 10K'!E:J,6,0),"")</f>
        <v/>
      </c>
      <c r="M122" s="63" t="str">
        <f>_xlfn.IFNA(VLOOKUP(B122,'Darent Valley 10K'!E:J,6,0),"")</f>
        <v/>
      </c>
      <c r="N122" s="63" t="str">
        <f>_xlfn.IFNA(VLOOKUP(B122,'Harvel 5'!D:K,8,0),"")</f>
        <v/>
      </c>
      <c r="O122" s="65">
        <f t="shared" si="12"/>
        <v>110</v>
      </c>
      <c r="P122" s="73" t="e">
        <f>SUM(LARGE(C122:N122,{1,2,3,4,5,6,7,8}))</f>
        <v>#NUM!</v>
      </c>
      <c r="Q122" s="63">
        <f t="shared" si="11"/>
        <v>110</v>
      </c>
      <c r="R122" s="67">
        <f t="shared" si="20"/>
        <v>5</v>
      </c>
      <c r="S122" s="108">
        <f t="shared" si="13"/>
        <v>7</v>
      </c>
      <c r="T122" t="str">
        <f t="shared" si="14"/>
        <v>G5</v>
      </c>
      <c r="U122" t="str">
        <f t="shared" si="15"/>
        <v>John O'Toole</v>
      </c>
      <c r="V122">
        <f t="shared" si="16"/>
        <v>110</v>
      </c>
      <c r="W122">
        <f t="shared" si="17"/>
        <v>7</v>
      </c>
    </row>
    <row r="123" spans="1:23">
      <c r="A123" s="107" t="s">
        <v>111</v>
      </c>
      <c r="B123" s="62" t="s">
        <v>53</v>
      </c>
      <c r="C123" s="63">
        <f>_xlfn.IFNA(VLOOKUP($B123,'Mob match'!$C$2:$E$180,3,0),"")</f>
        <v>16</v>
      </c>
      <c r="D123" s="63">
        <f>_xlfn.IFNA(VLOOKUP($B123,'August parkrun'!$A$2:$H$203,8,0),"")</f>
        <v>8</v>
      </c>
      <c r="E123" s="63" t="str">
        <f>_xlfn.IFNA(VLOOKUP($B123,'Weald 10K'!$E$3:$L$74,8,0),"")</f>
        <v/>
      </c>
      <c r="F123" s="63" t="str">
        <f>_xlfn.IFNA(VLOOKUP($B123,KFLKnole!$C$2:$H$93,6,0),"")</f>
        <v/>
      </c>
      <c r="G123" s="64"/>
      <c r="H123" s="63" t="str">
        <f>_xlfn.IFNA(VLOOKUP($B123,TurkeyRun!$B$2:$J$900,9,0),"")</f>
        <v/>
      </c>
      <c r="I123" s="63" t="str">
        <f>_xlfn.IFNA(VLOOKUP(B123,'Canterbury 10'!C:J,8,0),"")</f>
        <v/>
      </c>
      <c r="J123" s="63" t="str">
        <f>_xlfn.IFNA(VLOOKUP(B123,'Greenwich 10K'!C:K,9,0),"")</f>
        <v/>
      </c>
      <c r="K123" s="63" t="str">
        <f>_xlfn.IFNA(VLOOKUP(B123,'Dartford HM'!D:J,7,0),"")</f>
        <v/>
      </c>
      <c r="L123" s="63" t="str">
        <f>_xlfn.IFNA(VLOOKUP(B123,'TED PEPPER 10K'!E:J,6,0),"")</f>
        <v/>
      </c>
      <c r="M123" s="63" t="str">
        <f>_xlfn.IFNA(VLOOKUP(B123,'Darent Valley 10K'!E:J,6,0),"")</f>
        <v/>
      </c>
      <c r="N123" s="63" t="str">
        <f>_xlfn.IFNA(VLOOKUP(B123,'Harvel 5'!D:K,8,0),"")</f>
        <v/>
      </c>
      <c r="O123" s="65">
        <f t="shared" si="12"/>
        <v>24</v>
      </c>
      <c r="P123" s="73" t="e">
        <f>SUM(LARGE(C123:N123,{1,2,3,4,5,6,7,8}))</f>
        <v>#NUM!</v>
      </c>
      <c r="Q123" s="63">
        <f t="shared" si="11"/>
        <v>24</v>
      </c>
      <c r="R123" s="67">
        <f t="shared" si="20"/>
        <v>14</v>
      </c>
      <c r="S123" s="108">
        <f t="shared" si="13"/>
        <v>2</v>
      </c>
      <c r="T123" t="str">
        <f t="shared" si="14"/>
        <v>G14</v>
      </c>
      <c r="U123" t="str">
        <f t="shared" si="15"/>
        <v>Mark Doyle</v>
      </c>
      <c r="V123">
        <f t="shared" si="16"/>
        <v>24</v>
      </c>
      <c r="W123">
        <f t="shared" si="17"/>
        <v>2</v>
      </c>
    </row>
    <row r="124" spans="1:23">
      <c r="A124" s="107" t="s">
        <v>111</v>
      </c>
      <c r="B124" s="62" t="s">
        <v>169</v>
      </c>
      <c r="C124" s="63" t="str">
        <f>_xlfn.IFNA(VLOOKUP($B124,'Mob match'!$C$2:$E$180,3,0),"")</f>
        <v/>
      </c>
      <c r="D124" s="63">
        <f>_xlfn.IFNA(VLOOKUP($B124,'August parkrun'!$A$2:$H$203,8,0),"")</f>
        <v>7</v>
      </c>
      <c r="E124" s="63" t="str">
        <f>_xlfn.IFNA(VLOOKUP($B124,'Weald 10K'!$E$3:$L$74,8,0),"")</f>
        <v/>
      </c>
      <c r="F124" s="63" t="str">
        <f>_xlfn.IFNA(VLOOKUP($B124,KFLKnole!$C$2:$H$93,6,0),"")</f>
        <v/>
      </c>
      <c r="G124" s="64"/>
      <c r="H124" s="63" t="str">
        <f>_xlfn.IFNA(VLOOKUP($B124,TurkeyRun!$B$2:$J$900,9,0),"")</f>
        <v/>
      </c>
      <c r="I124" s="63" t="str">
        <f>_xlfn.IFNA(VLOOKUP(B124,'Canterbury 10'!C:J,8,0),"")</f>
        <v/>
      </c>
      <c r="J124" s="63" t="str">
        <f>_xlfn.IFNA(VLOOKUP(B124,'Greenwich 10K'!C:K,9,0),"")</f>
        <v/>
      </c>
      <c r="K124" s="63" t="str">
        <f>_xlfn.IFNA(VLOOKUP(B124,'Dartford HM'!D:J,7,0),"")</f>
        <v/>
      </c>
      <c r="L124" s="63" t="str">
        <f>_xlfn.IFNA(VLOOKUP(B124,'TED PEPPER 10K'!E:J,6,0),"")</f>
        <v/>
      </c>
      <c r="M124" s="63" t="str">
        <f>_xlfn.IFNA(VLOOKUP(B124,'Darent Valley 10K'!E:J,6,0),"")</f>
        <v/>
      </c>
      <c r="N124" s="63" t="str">
        <f>_xlfn.IFNA(VLOOKUP(B124,'Harvel 5'!D:K,8,0),"")</f>
        <v/>
      </c>
      <c r="O124" s="65">
        <f t="shared" si="12"/>
        <v>7</v>
      </c>
      <c r="P124" s="73" t="e">
        <f>SUM(LARGE(C124:N124,{1,2,3,4,5,6,7,8}))</f>
        <v>#NUM!</v>
      </c>
      <c r="Q124" s="63">
        <f t="shared" si="11"/>
        <v>7</v>
      </c>
      <c r="R124" s="67">
        <f t="shared" si="20"/>
        <v>19</v>
      </c>
      <c r="S124" s="108">
        <f t="shared" si="13"/>
        <v>1</v>
      </c>
      <c r="T124" t="str">
        <f t="shared" si="14"/>
        <v>G19</v>
      </c>
      <c r="U124" t="str">
        <f t="shared" si="15"/>
        <v>Michael O'KEEFE</v>
      </c>
      <c r="V124">
        <f t="shared" si="16"/>
        <v>7</v>
      </c>
      <c r="W124">
        <f t="shared" si="17"/>
        <v>1</v>
      </c>
    </row>
    <row r="125" spans="1:23">
      <c r="A125" s="107" t="s">
        <v>111</v>
      </c>
      <c r="B125" s="62" t="s">
        <v>138</v>
      </c>
      <c r="C125" s="63">
        <f>_xlfn.IFNA(VLOOKUP($B125,'Mob match'!$C$2:$E$180,3,0),"")</f>
        <v>13</v>
      </c>
      <c r="D125" s="63">
        <f>_xlfn.IFNA(VLOOKUP($B125,'August parkrun'!$A$2:$H$203,8,0),"")</f>
        <v>10</v>
      </c>
      <c r="E125" s="63">
        <f>_xlfn.IFNA(VLOOKUP($B125,'Weald 10K'!$E$3:$L$74,8,0),"")</f>
        <v>11</v>
      </c>
      <c r="F125" s="63" t="str">
        <f>_xlfn.IFNA(VLOOKUP($B125,KFLKnole!$C$2:$H$93,6,0),"")</f>
        <v/>
      </c>
      <c r="G125" s="64"/>
      <c r="H125" s="63" t="str">
        <f>_xlfn.IFNA(VLOOKUP($B125,TurkeyRun!$B$2:$J$900,9,0),"")</f>
        <v/>
      </c>
      <c r="I125" s="63" t="str">
        <f>_xlfn.IFNA(VLOOKUP(B125,'Canterbury 10'!C:J,8,0),"")</f>
        <v/>
      </c>
      <c r="J125" s="63">
        <f>_xlfn.IFNA(VLOOKUP(B125,'Greenwich 10K'!C:K,9,0),"")</f>
        <v>13</v>
      </c>
      <c r="K125" s="63">
        <f>_xlfn.IFNA(VLOOKUP(B125,'Dartford HM'!D:J,7,0),"")</f>
        <v>14</v>
      </c>
      <c r="L125" s="63" t="str">
        <f>_xlfn.IFNA(VLOOKUP(B125,'TED PEPPER 10K'!E:J,6,0),"")</f>
        <v/>
      </c>
      <c r="M125" s="63">
        <f>_xlfn.IFNA(VLOOKUP(B125,'Darent Valley 10K'!E:J,6,0),"")</f>
        <v>14</v>
      </c>
      <c r="N125" s="63">
        <f>_xlfn.IFNA(VLOOKUP(B125,'Harvel 5'!D:K,8,0),"")</f>
        <v>15</v>
      </c>
      <c r="O125" s="65">
        <f t="shared" si="12"/>
        <v>90</v>
      </c>
      <c r="P125" s="73" t="e">
        <f>SUM(LARGE(C125:N125,{1,2,3,4,5,6,7,8}))</f>
        <v>#NUM!</v>
      </c>
      <c r="Q125" s="63">
        <f t="shared" si="11"/>
        <v>90</v>
      </c>
      <c r="R125" s="67">
        <f t="shared" si="20"/>
        <v>7</v>
      </c>
      <c r="S125" s="108">
        <f t="shared" si="13"/>
        <v>7</v>
      </c>
      <c r="T125" t="str">
        <f t="shared" si="14"/>
        <v>G7</v>
      </c>
      <c r="U125" t="str">
        <f t="shared" si="15"/>
        <v>Nathalie Mitchell</v>
      </c>
      <c r="V125">
        <f t="shared" si="16"/>
        <v>90</v>
      </c>
      <c r="W125">
        <f t="shared" si="17"/>
        <v>7</v>
      </c>
    </row>
    <row r="126" spans="1:23">
      <c r="A126" s="107" t="s">
        <v>111</v>
      </c>
      <c r="B126" s="62" t="s">
        <v>49</v>
      </c>
      <c r="C126" s="63">
        <f>_xlfn.IFNA(VLOOKUP($B126,'Mob match'!$C$2:$E$180,3,0),"")</f>
        <v>20</v>
      </c>
      <c r="D126" s="63" t="str">
        <f>_xlfn.IFNA(VLOOKUP($B126,'August parkrun'!$A$2:$H$203,8,0),"")</f>
        <v/>
      </c>
      <c r="E126" s="63" t="str">
        <f>_xlfn.IFNA(VLOOKUP($B126,'Weald 10K'!$E$3:$L$74,8,0),"")</f>
        <v/>
      </c>
      <c r="F126" s="63" t="str">
        <f>_xlfn.IFNA(VLOOKUP($B126,KFLKnole!$C$2:$H$93,6,0),"")</f>
        <v/>
      </c>
      <c r="G126" s="64"/>
      <c r="H126" s="63">
        <f>_xlfn.IFNA(VLOOKUP($B126,TurkeyRun!$B$2:$J$900,9,0),"")</f>
        <v>15</v>
      </c>
      <c r="I126" s="63" t="str">
        <f>_xlfn.IFNA(VLOOKUP(B126,'Canterbury 10'!C:J,8,0),"")</f>
        <v/>
      </c>
      <c r="J126" s="63" t="str">
        <f>_xlfn.IFNA(VLOOKUP(B126,'Greenwich 10K'!C:K,9,0),"")</f>
        <v/>
      </c>
      <c r="K126" s="63" t="str">
        <f>_xlfn.IFNA(VLOOKUP(B126,'Dartford HM'!D:J,7,0),"")</f>
        <v/>
      </c>
      <c r="L126" s="63">
        <f>_xlfn.IFNA(VLOOKUP(B126,'TED PEPPER 10K'!E:J,6,0),"")</f>
        <v>14</v>
      </c>
      <c r="M126" s="63" t="str">
        <f>_xlfn.IFNA(VLOOKUP(B126,'Darent Valley 10K'!E:J,6,0),"")</f>
        <v/>
      </c>
      <c r="N126" s="63" t="str">
        <f>_xlfn.IFNA(VLOOKUP(B126,'Harvel 5'!D:K,8,0),"")</f>
        <v/>
      </c>
      <c r="O126" s="65">
        <f t="shared" si="12"/>
        <v>49</v>
      </c>
      <c r="P126" s="73" t="e">
        <f>SUM(LARGE(C126:N126,{1,2,3,4,5,6,7,8}))</f>
        <v>#NUM!</v>
      </c>
      <c r="Q126" s="63">
        <f t="shared" si="11"/>
        <v>49</v>
      </c>
      <c r="R126" s="67">
        <f t="shared" si="20"/>
        <v>11</v>
      </c>
      <c r="S126" s="108">
        <f t="shared" si="13"/>
        <v>3</v>
      </c>
      <c r="T126" t="str">
        <f t="shared" si="14"/>
        <v>G11</v>
      </c>
      <c r="U126" t="str">
        <f t="shared" si="15"/>
        <v>Oscar Engles</v>
      </c>
      <c r="V126">
        <f t="shared" si="16"/>
        <v>49</v>
      </c>
      <c r="W126">
        <f t="shared" si="17"/>
        <v>3</v>
      </c>
    </row>
    <row r="127" spans="1:23">
      <c r="A127" s="107" t="s">
        <v>111</v>
      </c>
      <c r="B127" s="62" t="s">
        <v>61</v>
      </c>
      <c r="C127" s="63">
        <f>_xlfn.IFNA(VLOOKUP($B127,'Mob match'!$C$2:$E$180,3,0),"")</f>
        <v>10</v>
      </c>
      <c r="D127" s="63">
        <f>_xlfn.IFNA(VLOOKUP($B127,'August parkrun'!$A$2:$H$203,8,0),"")</f>
        <v>5</v>
      </c>
      <c r="E127" s="63">
        <f>_xlfn.IFNA(VLOOKUP($B127,'Weald 10K'!$E$3:$L$74,8,0),"")</f>
        <v>12</v>
      </c>
      <c r="F127" s="63">
        <f>_xlfn.IFNA(VLOOKUP($B127,KFLKnole!$C$2:$H$93,6,0),"")</f>
        <v>13</v>
      </c>
      <c r="G127" s="64"/>
      <c r="H127" s="63">
        <f>_xlfn.IFNA(VLOOKUP($B127,TurkeyRun!$B$2:$J$900,9,0),"")</f>
        <v>10</v>
      </c>
      <c r="I127" s="63">
        <f>_xlfn.IFNA(VLOOKUP(B127,'Canterbury 10'!C:J,8,0),"")</f>
        <v>13</v>
      </c>
      <c r="J127" s="63" t="str">
        <f>_xlfn.IFNA(VLOOKUP(B127,'Greenwich 10K'!C:K,9,0),"")</f>
        <v/>
      </c>
      <c r="K127" s="63" t="str">
        <f>_xlfn.IFNA(VLOOKUP(B127,'Dartford HM'!D:J,7,0),"")</f>
        <v/>
      </c>
      <c r="L127" s="63" t="str">
        <f>_xlfn.IFNA(VLOOKUP(B127,'TED PEPPER 10K'!E:J,6,0),"")</f>
        <v/>
      </c>
      <c r="M127" s="63" t="str">
        <f>_xlfn.IFNA(VLOOKUP(B127,'Darent Valley 10K'!E:J,6,0),"")</f>
        <v/>
      </c>
      <c r="N127" s="63" t="str">
        <f>_xlfn.IFNA(VLOOKUP(B127,'Harvel 5'!D:K,8,0),"")</f>
        <v/>
      </c>
      <c r="O127" s="65">
        <f t="shared" si="12"/>
        <v>63</v>
      </c>
      <c r="P127" s="73" t="e">
        <f>SUM(LARGE(C127:N127,{1,2,3,4,5,6,7,8}))</f>
        <v>#NUM!</v>
      </c>
      <c r="Q127" s="63">
        <f t="shared" si="11"/>
        <v>63</v>
      </c>
      <c r="R127" s="67">
        <f t="shared" si="20"/>
        <v>8</v>
      </c>
      <c r="S127" s="108">
        <f t="shared" si="13"/>
        <v>6</v>
      </c>
      <c r="T127" t="str">
        <f t="shared" si="14"/>
        <v>G8</v>
      </c>
      <c r="U127" t="str">
        <f t="shared" si="15"/>
        <v>Perry Wilson</v>
      </c>
      <c r="V127">
        <f t="shared" si="16"/>
        <v>63</v>
      </c>
      <c r="W127">
        <f t="shared" si="17"/>
        <v>6</v>
      </c>
    </row>
    <row r="128" spans="1:23">
      <c r="A128" s="107" t="s">
        <v>111</v>
      </c>
      <c r="B128" s="62" t="s">
        <v>134</v>
      </c>
      <c r="C128" s="63">
        <f>_xlfn.IFNA(VLOOKUP($B128,'Mob match'!$C$2:$E$180,3,0),"")</f>
        <v>15</v>
      </c>
      <c r="D128" s="63">
        <f>_xlfn.IFNA(VLOOKUP($B128,'August parkrun'!$A$2:$H$203,8,0),"")</f>
        <v>16</v>
      </c>
      <c r="E128" s="63">
        <f>_xlfn.IFNA(VLOOKUP($B128,'Weald 10K'!$E$3:$L$74,8,0),"")</f>
        <v>16</v>
      </c>
      <c r="F128" s="63" t="str">
        <f>_xlfn.IFNA(VLOOKUP($B128,KFLKnole!$C$2:$H$93,6,0),"")</f>
        <v/>
      </c>
      <c r="G128" s="64"/>
      <c r="H128" s="63">
        <f>_xlfn.IFNA(VLOOKUP($B128,TurkeyRun!$B$2:$J$900,9,0),"")</f>
        <v>16</v>
      </c>
      <c r="I128" s="63">
        <f>_xlfn.IFNA(VLOOKUP(B128,'Canterbury 10'!C:J,8,0),"")</f>
        <v>16</v>
      </c>
      <c r="J128" s="63">
        <f>_xlfn.IFNA(VLOOKUP(B128,'Greenwich 10K'!C:K,9,0),"")</f>
        <v>16</v>
      </c>
      <c r="K128" s="63" t="str">
        <f>_xlfn.IFNA(VLOOKUP(B128,'Dartford HM'!D:J,7,0),"")</f>
        <v/>
      </c>
      <c r="L128" s="63">
        <f>_xlfn.IFNA(VLOOKUP(B128,'TED PEPPER 10K'!E:J,6,0),"")</f>
        <v>20</v>
      </c>
      <c r="M128" s="63">
        <f>_xlfn.IFNA(VLOOKUP(B128,'Darent Valley 10K'!E:J,6,0),"")</f>
        <v>15</v>
      </c>
      <c r="N128" s="63" t="str">
        <f>_xlfn.IFNA(VLOOKUP(B128,'Harvel 5'!D:K,8,0),"")</f>
        <v/>
      </c>
      <c r="O128" s="65">
        <f t="shared" si="12"/>
        <v>130</v>
      </c>
      <c r="P128" s="73">
        <f>SUM(LARGE(C128:N128,{1,2,3,4,5,6,7,8}))</f>
        <v>130</v>
      </c>
      <c r="Q128" s="63">
        <f t="shared" si="11"/>
        <v>130</v>
      </c>
      <c r="R128" s="67">
        <f t="shared" si="20"/>
        <v>3</v>
      </c>
      <c r="S128" s="108">
        <f t="shared" si="13"/>
        <v>8</v>
      </c>
      <c r="T128" t="str">
        <f t="shared" si="14"/>
        <v>G3</v>
      </c>
      <c r="U128" t="str">
        <f t="shared" si="15"/>
        <v>Richard Dunstan</v>
      </c>
      <c r="V128">
        <f t="shared" si="16"/>
        <v>130</v>
      </c>
      <c r="W128">
        <f t="shared" si="17"/>
        <v>8</v>
      </c>
    </row>
    <row r="129" spans="1:23">
      <c r="A129" s="107" t="s">
        <v>111</v>
      </c>
      <c r="B129" s="62" t="s">
        <v>60</v>
      </c>
      <c r="C129" s="63">
        <f>_xlfn.IFNA(VLOOKUP($B129,'Mob match'!$C$2:$E$180,3,0),"")</f>
        <v>11</v>
      </c>
      <c r="D129" s="63">
        <f>_xlfn.IFNA(VLOOKUP($B129,'August parkrun'!$A$2:$H$203,8,0),"")</f>
        <v>14</v>
      </c>
      <c r="E129" s="63" t="str">
        <f>_xlfn.IFNA(VLOOKUP($B129,'Weald 10K'!$E$3:$L$74,8,0),"")</f>
        <v/>
      </c>
      <c r="F129" s="63">
        <f>_xlfn.IFNA(VLOOKUP($B129,KFLKnole!$C$2:$H$93,6,0),"")</f>
        <v>18</v>
      </c>
      <c r="G129" s="64"/>
      <c r="H129" s="63">
        <f>_xlfn.IFNA(VLOOKUP($B129,TurkeyRun!$B$2:$J$900,9,0),"")</f>
        <v>12</v>
      </c>
      <c r="I129" s="63" t="str">
        <f>_xlfn.IFNA(VLOOKUP(B129,'Canterbury 10'!C:J,8,0),"")</f>
        <v/>
      </c>
      <c r="J129" s="63" t="str">
        <f>_xlfn.IFNA(VLOOKUP(B129,'Greenwich 10K'!C:K,9,0),"")</f>
        <v/>
      </c>
      <c r="K129" s="63" t="str">
        <f>_xlfn.IFNA(VLOOKUP(B129,'Dartford HM'!D:J,7,0),"")</f>
        <v/>
      </c>
      <c r="L129" s="63" t="str">
        <f>_xlfn.IFNA(VLOOKUP(B129,'TED PEPPER 10K'!E:J,6,0),"")</f>
        <v/>
      </c>
      <c r="M129" s="63" t="str">
        <f>_xlfn.IFNA(VLOOKUP(B129,'Darent Valley 10K'!E:J,6,0),"")</f>
        <v/>
      </c>
      <c r="N129" s="63" t="str">
        <f>_xlfn.IFNA(VLOOKUP(B129,'Harvel 5'!D:K,8,0),"")</f>
        <v/>
      </c>
      <c r="O129" s="65">
        <f t="shared" si="12"/>
        <v>55</v>
      </c>
      <c r="P129" s="73" t="e">
        <f>SUM(LARGE(C129:N129,{1,2,3,4,5,6,7,8}))</f>
        <v>#NUM!</v>
      </c>
      <c r="Q129" s="63">
        <f t="shared" si="11"/>
        <v>55</v>
      </c>
      <c r="R129" s="67">
        <f t="shared" si="20"/>
        <v>10</v>
      </c>
      <c r="S129" s="108">
        <f t="shared" si="13"/>
        <v>4</v>
      </c>
      <c r="T129" t="str">
        <f t="shared" si="14"/>
        <v>G10</v>
      </c>
      <c r="U129" t="str">
        <f t="shared" si="15"/>
        <v>Richard Hopley</v>
      </c>
      <c r="V129">
        <f t="shared" si="16"/>
        <v>55</v>
      </c>
      <c r="W129">
        <f t="shared" si="17"/>
        <v>4</v>
      </c>
    </row>
    <row r="130" spans="1:23">
      <c r="A130" s="107" t="s">
        <v>111</v>
      </c>
      <c r="B130" s="62" t="s">
        <v>56</v>
      </c>
      <c r="C130" s="63">
        <f>_xlfn.IFNA(VLOOKUP($B130,'Mob match'!$C$2:$E$180,3,0),"")</f>
        <v>14</v>
      </c>
      <c r="D130" s="63" t="str">
        <f>_xlfn.IFNA(VLOOKUP($B130,'August parkrun'!$A$2:$H$203,8,0),"")</f>
        <v/>
      </c>
      <c r="E130" s="63">
        <f>_xlfn.IFNA(VLOOKUP($B130,'Weald 10K'!$E$3:$L$74,8,0),"")</f>
        <v>13</v>
      </c>
      <c r="F130" s="63">
        <f>_xlfn.IFNA(VLOOKUP($B130,KFLKnole!$C$2:$H$93,6,0),"")</f>
        <v>14</v>
      </c>
      <c r="G130" s="64"/>
      <c r="H130" s="63" t="str">
        <f>_xlfn.IFNA(VLOOKUP($B130,TurkeyRun!$B$2:$J$900,9,0),"")</f>
        <v/>
      </c>
      <c r="I130" s="63">
        <f>_xlfn.IFNA(VLOOKUP(B130,'Canterbury 10'!C:J,8,0),"")</f>
        <v>15</v>
      </c>
      <c r="J130" s="63" t="str">
        <f>_xlfn.IFNA(VLOOKUP(B130,'Greenwich 10K'!C:K,9,0),"")</f>
        <v/>
      </c>
      <c r="K130" s="63" t="str">
        <f>_xlfn.IFNA(VLOOKUP(B130,'Dartford HM'!D:J,7,0),"")</f>
        <v/>
      </c>
      <c r="L130" s="63" t="str">
        <f>_xlfn.IFNA(VLOOKUP(B130,'TED PEPPER 10K'!E:J,6,0),"")</f>
        <v/>
      </c>
      <c r="M130" s="63" t="str">
        <f>_xlfn.IFNA(VLOOKUP(B130,'Darent Valley 10K'!E:J,6,0),"")</f>
        <v/>
      </c>
      <c r="N130" s="63" t="str">
        <f>_xlfn.IFNA(VLOOKUP(B130,'Harvel 5'!D:K,8,0),"")</f>
        <v/>
      </c>
      <c r="O130" s="65">
        <f t="shared" si="12"/>
        <v>56</v>
      </c>
      <c r="P130" s="73" t="e">
        <f>SUM(LARGE(C130:N130,{1,2,3,4,5,6,7,8}))</f>
        <v>#NUM!</v>
      </c>
      <c r="Q130" s="63">
        <f t="shared" si="11"/>
        <v>56</v>
      </c>
      <c r="R130" s="67">
        <f t="shared" si="20"/>
        <v>9</v>
      </c>
      <c r="S130" s="108">
        <f t="shared" si="13"/>
        <v>4</v>
      </c>
      <c r="T130" t="str">
        <f t="shared" si="14"/>
        <v>G9</v>
      </c>
      <c r="U130" t="str">
        <f t="shared" si="15"/>
        <v>Wendy Everest</v>
      </c>
      <c r="V130">
        <f t="shared" si="16"/>
        <v>56</v>
      </c>
      <c r="W130">
        <f t="shared" si="17"/>
        <v>4</v>
      </c>
    </row>
    <row r="131" spans="1:23">
      <c r="A131" s="107" t="s">
        <v>111</v>
      </c>
      <c r="B131" s="62" t="s">
        <v>139</v>
      </c>
      <c r="C131" s="63">
        <f>_xlfn.IFNA(VLOOKUP($B131,'Mob match'!$C$2:$E$180,3,0),"")</f>
        <v>15</v>
      </c>
      <c r="D131" s="63" t="str">
        <f>_xlfn.IFNA(VLOOKUP($B131,'August parkrun'!$A$2:$H$203,8,0),"")</f>
        <v/>
      </c>
      <c r="E131" s="63" t="str">
        <f>_xlfn.IFNA(VLOOKUP($B131,'Weald 10K'!$E$3:$L$74,8,0),"")</f>
        <v/>
      </c>
      <c r="F131" s="63" t="str">
        <f>_xlfn.IFNA(VLOOKUP($B131,KFLKnole!$C$2:$H$93,6,0),"")</f>
        <v/>
      </c>
      <c r="G131" s="64"/>
      <c r="H131" s="63" t="str">
        <f>_xlfn.IFNA(VLOOKUP($B131,TurkeyRun!$B$2:$J$900,9,0),"")</f>
        <v/>
      </c>
      <c r="I131" s="63" t="str">
        <f>_xlfn.IFNA(VLOOKUP(B131,'Canterbury 10'!C:J,8,0),"")</f>
        <v/>
      </c>
      <c r="J131" s="63" t="str">
        <f>_xlfn.IFNA(VLOOKUP(B131,'Greenwich 10K'!C:K,9,0),"")</f>
        <v/>
      </c>
      <c r="K131" s="63" t="str">
        <f>_xlfn.IFNA(VLOOKUP(B131,'Dartford HM'!D:J,7,0),"")</f>
        <v/>
      </c>
      <c r="L131" s="63" t="str">
        <f>_xlfn.IFNA(VLOOKUP(B131,'TED PEPPER 10K'!E:J,6,0),"")</f>
        <v/>
      </c>
      <c r="M131" s="63" t="str">
        <f>_xlfn.IFNA(VLOOKUP(B131,'Darent Valley 10K'!E:J,6,0),"")</f>
        <v/>
      </c>
      <c r="N131" s="63" t="str">
        <f>_xlfn.IFNA(VLOOKUP(B131,'Harvel 5'!D:K,8,0),"")</f>
        <v/>
      </c>
      <c r="O131" s="65">
        <f t="shared" si="12"/>
        <v>15</v>
      </c>
      <c r="P131" s="73" t="e">
        <f>SUM(LARGE(C131:N131,{1,2,3,4,5,6,7,8}))</f>
        <v>#NUM!</v>
      </c>
      <c r="Q131" s="63">
        <f t="shared" ref="Q131:Q194" si="21">IF(S131&gt;8,P131,O131)</f>
        <v>15</v>
      </c>
      <c r="R131" s="67">
        <f t="shared" si="20"/>
        <v>16</v>
      </c>
      <c r="S131" s="108">
        <f t="shared" si="13"/>
        <v>1</v>
      </c>
      <c r="T131" t="str">
        <f t="shared" si="14"/>
        <v>G16</v>
      </c>
      <c r="U131" t="str">
        <f t="shared" si="15"/>
        <v>Yolanda Arias Martinez</v>
      </c>
      <c r="V131">
        <f t="shared" si="16"/>
        <v>15</v>
      </c>
      <c r="W131">
        <f t="shared" si="17"/>
        <v>1</v>
      </c>
    </row>
    <row r="132" spans="1:23" ht="15.75" thickBot="1">
      <c r="A132" s="109" t="s">
        <v>111</v>
      </c>
      <c r="B132" s="110" t="s">
        <v>204</v>
      </c>
      <c r="C132" s="111" t="str">
        <f>_xlfn.IFNA(VLOOKUP($B132,'Mob match'!$C$2:$E$180,3,0),"")</f>
        <v/>
      </c>
      <c r="D132" s="111">
        <f>_xlfn.IFNA(VLOOKUP($B132,'August parkrun'!$A$2:$H$203,8,0),"")</f>
        <v>6</v>
      </c>
      <c r="E132" s="111" t="str">
        <f>_xlfn.IFNA(VLOOKUP($B132,'Weald 10K'!$E$3:$L$74,8,0),"")</f>
        <v/>
      </c>
      <c r="F132" s="111">
        <f>_xlfn.IFNA(VLOOKUP($B132,KFLKnole!$C$2:$H$93,6,0),"")</f>
        <v>10</v>
      </c>
      <c r="G132" s="112"/>
      <c r="H132" s="111" t="str">
        <f>_xlfn.IFNA(VLOOKUP($B132,TurkeyRun!$B$2:$J$900,9,0),"")</f>
        <v/>
      </c>
      <c r="I132" s="111">
        <f>_xlfn.IFNA(VLOOKUP(B132,'Canterbury 10'!C:J,8,0),"")</f>
        <v>14</v>
      </c>
      <c r="J132" s="111" t="str">
        <f>_xlfn.IFNA(VLOOKUP(B132,'Greenwich 10K'!C:K,9,0),"")</f>
        <v/>
      </c>
      <c r="K132" s="111" t="str">
        <f>_xlfn.IFNA(VLOOKUP(B132,'Dartford HM'!D:J,7,0),"")</f>
        <v/>
      </c>
      <c r="L132" s="111" t="str">
        <f>_xlfn.IFNA(VLOOKUP(B132,'TED PEPPER 10K'!E:J,6,0),"")</f>
        <v/>
      </c>
      <c r="M132" s="111" t="str">
        <f>_xlfn.IFNA(VLOOKUP(B132,'Darent Valley 10K'!E:J,6,0),"")</f>
        <v/>
      </c>
      <c r="N132" s="111" t="str">
        <f>_xlfn.IFNA(VLOOKUP(B132,'Harvel 5'!D:K,8,0),"")</f>
        <v/>
      </c>
      <c r="O132" s="113">
        <f t="shared" ref="O132:O195" si="22">SUM(C132:N132)</f>
        <v>30</v>
      </c>
      <c r="P132" s="131" t="e">
        <f>SUM(LARGE(C132:N132,{1,2,3,4,5,6,7,8}))</f>
        <v>#NUM!</v>
      </c>
      <c r="Q132" s="111">
        <f t="shared" si="21"/>
        <v>30</v>
      </c>
      <c r="R132" s="114">
        <f t="shared" si="20"/>
        <v>12</v>
      </c>
      <c r="S132" s="115">
        <f t="shared" ref="S132:S195" si="23">COUNT(C132:N132)</f>
        <v>3</v>
      </c>
      <c r="T132" t="str">
        <f t="shared" ref="T132:T195" si="24">A132 &amp; R132</f>
        <v>G12</v>
      </c>
      <c r="U132" t="str">
        <f t="shared" ref="U132:U195" si="25">B132</f>
        <v>Zoey ARROWSMITH</v>
      </c>
      <c r="V132">
        <f t="shared" ref="V132:V195" si="26">Q132</f>
        <v>30</v>
      </c>
      <c r="W132">
        <f t="shared" ref="W132:W195" si="27">S132</f>
        <v>3</v>
      </c>
    </row>
    <row r="133" spans="1:23" hidden="1">
      <c r="A133" s="116" t="s">
        <v>112</v>
      </c>
      <c r="B133" s="117" t="s">
        <v>205</v>
      </c>
      <c r="C133" s="102" t="str">
        <f>_xlfn.IFNA(VLOOKUP($B133,'Mob match'!$C$2:$E$180,3,0),"")</f>
        <v/>
      </c>
      <c r="D133" s="102">
        <f>_xlfn.IFNA(VLOOKUP($B133,'August parkrun'!$A$2:$H$203,8,0),"")</f>
        <v>14</v>
      </c>
      <c r="E133" s="102" t="str">
        <f>_xlfn.IFNA(VLOOKUP($B133,'Weald 10K'!$E$3:$L$74,8,0),"")</f>
        <v/>
      </c>
      <c r="F133" s="102" t="str">
        <f>_xlfn.IFNA(VLOOKUP($B133,KFLKnole!$C$2:$H$93,6,0),"")</f>
        <v/>
      </c>
      <c r="G133" s="103"/>
      <c r="H133" s="102" t="str">
        <f>_xlfn.IFNA(VLOOKUP($B133,TurkeyRun!$B$2:$J$900,9,0),"")</f>
        <v/>
      </c>
      <c r="I133" s="102" t="str">
        <f>_xlfn.IFNA(VLOOKUP(B133,'Canterbury 10'!C:J,8,0),"")</f>
        <v/>
      </c>
      <c r="J133" s="102" t="str">
        <f>_xlfn.IFNA(VLOOKUP(B133,'Greenwich 10K'!C:K,9,0),"")</f>
        <v/>
      </c>
      <c r="K133" s="102" t="str">
        <f>_xlfn.IFNA(VLOOKUP(B133,'Dartford HM'!D:J,7,0),"")</f>
        <v/>
      </c>
      <c r="L133" s="102" t="str">
        <f>_xlfn.IFNA(VLOOKUP(B133,'TED PEPPER 10K'!E:J,6,0),"")</f>
        <v/>
      </c>
      <c r="M133" s="102" t="str">
        <f>_xlfn.IFNA(VLOOKUP(B133,'Darent Valley 10K'!E:J,6,0),"")</f>
        <v/>
      </c>
      <c r="N133" s="102" t="str">
        <f>_xlfn.IFNA(VLOOKUP(B133,'Harvel 5'!D:K,8,0),"")</f>
        <v/>
      </c>
      <c r="O133" s="104">
        <f t="shared" si="22"/>
        <v>14</v>
      </c>
      <c r="P133" s="130" t="e">
        <f>SUM(LARGE(C133:N133,{1,2,3,4,5,6,7,8}))</f>
        <v>#NUM!</v>
      </c>
      <c r="Q133" s="102">
        <f t="shared" si="21"/>
        <v>14</v>
      </c>
      <c r="R133" s="121">
        <f t="shared" ref="R133:R153" si="28">RANK(Q133,Q$133:Q$153)</f>
        <v>18</v>
      </c>
      <c r="S133" s="106">
        <f t="shared" si="23"/>
        <v>1</v>
      </c>
      <c r="T133" t="str">
        <f t="shared" si="24"/>
        <v>H18</v>
      </c>
      <c r="U133" t="str">
        <f t="shared" si="25"/>
        <v>Andrew DAVIS</v>
      </c>
      <c r="V133">
        <f t="shared" si="26"/>
        <v>14</v>
      </c>
      <c r="W133">
        <f t="shared" si="27"/>
        <v>1</v>
      </c>
    </row>
    <row r="134" spans="1:23" hidden="1">
      <c r="A134" s="118" t="s">
        <v>112</v>
      </c>
      <c r="B134" s="68" t="s">
        <v>80</v>
      </c>
      <c r="C134" s="63">
        <f>_xlfn.IFNA(VLOOKUP($B134,'Mob match'!$C$2:$E$180,3,0),"")</f>
        <v>6</v>
      </c>
      <c r="D134" s="63">
        <f>_xlfn.IFNA(VLOOKUP($B134,'August parkrun'!$A$2:$H$203,8,0),"")</f>
        <v>5</v>
      </c>
      <c r="E134" s="63" t="str">
        <f>_xlfn.IFNA(VLOOKUP($B134,'Weald 10K'!$E$3:$L$74,8,0),"")</f>
        <v/>
      </c>
      <c r="F134" s="63" t="str">
        <f>_xlfn.IFNA(VLOOKUP($B134,KFLKnole!$C$2:$H$93,6,0),"")</f>
        <v/>
      </c>
      <c r="G134" s="64"/>
      <c r="H134" s="63" t="str">
        <f>_xlfn.IFNA(VLOOKUP($B134,TurkeyRun!$B$2:$J$900,9,0),"")</f>
        <v/>
      </c>
      <c r="I134" s="63" t="str">
        <f>_xlfn.IFNA(VLOOKUP(B134,'Canterbury 10'!C:J,8,0),"")</f>
        <v/>
      </c>
      <c r="J134" s="63" t="str">
        <f>_xlfn.IFNA(VLOOKUP(B134,'Greenwich 10K'!C:K,9,0),"")</f>
        <v/>
      </c>
      <c r="K134" s="63" t="str">
        <f>_xlfn.IFNA(VLOOKUP(B134,'Dartford HM'!D:J,7,0),"")</f>
        <v/>
      </c>
      <c r="L134" s="63" t="str">
        <f>_xlfn.IFNA(VLOOKUP(B134,'TED PEPPER 10K'!E:J,6,0),"")</f>
        <v/>
      </c>
      <c r="M134" s="63" t="str">
        <f>_xlfn.IFNA(VLOOKUP(B134,'Darent Valley 10K'!E:J,6,0),"")</f>
        <v/>
      </c>
      <c r="N134" s="63" t="str">
        <f>_xlfn.IFNA(VLOOKUP(B134,'Harvel 5'!D:K,8,0),"")</f>
        <v/>
      </c>
      <c r="O134" s="65">
        <f t="shared" si="22"/>
        <v>11</v>
      </c>
      <c r="P134" s="73" t="e">
        <f>SUM(LARGE(C134:N134,{1,2,3,4,5,6,7,8}))</f>
        <v>#NUM!</v>
      </c>
      <c r="Q134" s="63">
        <f t="shared" si="21"/>
        <v>11</v>
      </c>
      <c r="R134" s="67">
        <f t="shared" si="28"/>
        <v>19</v>
      </c>
      <c r="S134" s="108">
        <f t="shared" si="23"/>
        <v>2</v>
      </c>
      <c r="T134" t="str">
        <f t="shared" si="24"/>
        <v>H19</v>
      </c>
      <c r="U134" t="str">
        <f t="shared" si="25"/>
        <v>Ann Thompson</v>
      </c>
      <c r="V134">
        <f t="shared" si="26"/>
        <v>11</v>
      </c>
      <c r="W134">
        <f t="shared" si="27"/>
        <v>2</v>
      </c>
    </row>
    <row r="135" spans="1:23" hidden="1">
      <c r="A135" s="118" t="s">
        <v>112</v>
      </c>
      <c r="B135" s="68" t="s">
        <v>126</v>
      </c>
      <c r="C135" s="63" t="str">
        <f>_xlfn.IFNA(VLOOKUP($B135,'Mob match'!$C$2:$E$180,3,0),"")</f>
        <v/>
      </c>
      <c r="D135" s="63">
        <f>_xlfn.IFNA(VLOOKUP($B135,'August parkrun'!$A$2:$H$203,8,0),"")</f>
        <v>15</v>
      </c>
      <c r="E135" s="63">
        <f>_xlfn.IFNA(VLOOKUP($B135,'Weald 10K'!$E$3:$L$74,8,0),"")</f>
        <v>10</v>
      </c>
      <c r="F135" s="63">
        <f>_xlfn.IFNA(VLOOKUP($B135,KFLKnole!$C$2:$H$93,6,0),"")</f>
        <v>8</v>
      </c>
      <c r="G135" s="64"/>
      <c r="H135" s="63">
        <f>_xlfn.IFNA(VLOOKUP($B135,TurkeyRun!$B$2:$J$900,9,0),"")</f>
        <v>10</v>
      </c>
      <c r="I135" s="63">
        <f>_xlfn.IFNA(VLOOKUP(B135,'Canterbury 10'!C:J,8,0),"")</f>
        <v>18</v>
      </c>
      <c r="J135" s="63">
        <f>_xlfn.IFNA(VLOOKUP(B135,'Greenwich 10K'!C:K,9,0),"")</f>
        <v>20</v>
      </c>
      <c r="K135" s="63">
        <f>_xlfn.IFNA(VLOOKUP(B135,'Dartford HM'!D:J,7,0),"")</f>
        <v>20</v>
      </c>
      <c r="L135" s="63">
        <f>_xlfn.IFNA(VLOOKUP(B135,'TED PEPPER 10K'!E:J,6,0),"")</f>
        <v>16</v>
      </c>
      <c r="M135" s="63">
        <f>_xlfn.IFNA(VLOOKUP(B135,'Darent Valley 10K'!E:J,6,0),"")</f>
        <v>18</v>
      </c>
      <c r="N135" s="63">
        <f>_xlfn.IFNA(VLOOKUP(B135,'Harvel 5'!D:K,8,0),"")</f>
        <v>16</v>
      </c>
      <c r="O135" s="65">
        <f t="shared" si="22"/>
        <v>151</v>
      </c>
      <c r="P135" s="73">
        <f>SUM(LARGE(C135:N135,{1,2,3,4,5,6,7,8}))</f>
        <v>133</v>
      </c>
      <c r="Q135" s="63">
        <f t="shared" si="21"/>
        <v>133</v>
      </c>
      <c r="R135" s="67">
        <f t="shared" si="28"/>
        <v>2</v>
      </c>
      <c r="S135" s="108">
        <f t="shared" si="23"/>
        <v>10</v>
      </c>
      <c r="T135" t="str">
        <f t="shared" si="24"/>
        <v>H2</v>
      </c>
      <c r="U135" t="str">
        <f t="shared" si="25"/>
        <v>David ALLISON</v>
      </c>
      <c r="V135">
        <f t="shared" si="26"/>
        <v>133</v>
      </c>
      <c r="W135">
        <f t="shared" si="27"/>
        <v>10</v>
      </c>
    </row>
    <row r="136" spans="1:23" hidden="1">
      <c r="A136" s="118" t="s">
        <v>112</v>
      </c>
      <c r="B136" s="68" t="s">
        <v>180</v>
      </c>
      <c r="C136" s="63">
        <f>_xlfn.IFNA(VLOOKUP($B136,'Mob match'!$C$2:$E$180,3,0),"")</f>
        <v>5</v>
      </c>
      <c r="D136" s="63">
        <f>_xlfn.IFNA(VLOOKUP($B136,'August parkrun'!$A$2:$H$203,8,0),"")</f>
        <v>3</v>
      </c>
      <c r="E136" s="63">
        <f>_xlfn.IFNA(VLOOKUP($B136,'Weald 10K'!$E$3:$L$74,8,0),"")</f>
        <v>11</v>
      </c>
      <c r="F136" s="63">
        <f>_xlfn.IFNA(VLOOKUP($B136,KFLKnole!$C$2:$H$93,6,0),"")</f>
        <v>12</v>
      </c>
      <c r="G136" s="64"/>
      <c r="H136" s="63">
        <f>_xlfn.IFNA(VLOOKUP($B136,TurkeyRun!$B$2:$J$900,9,0),"")</f>
        <v>14</v>
      </c>
      <c r="I136" s="63">
        <f>_xlfn.IFNA(VLOOKUP(B136,'Canterbury 10'!C:J,8,0),"")</f>
        <v>12</v>
      </c>
      <c r="J136" s="63" t="str">
        <f>_xlfn.IFNA(VLOOKUP(B136,'Greenwich 10K'!C:K,9,0),"")</f>
        <v/>
      </c>
      <c r="K136" s="63" t="str">
        <f>_xlfn.IFNA(VLOOKUP(B136,'Dartford HM'!D:J,7,0),"")</f>
        <v/>
      </c>
      <c r="L136" s="63">
        <f>_xlfn.IFNA(VLOOKUP(B136,'TED PEPPER 10K'!E:J,6,0),"")</f>
        <v>14</v>
      </c>
      <c r="M136" s="63">
        <f>_xlfn.IFNA(VLOOKUP(B136,'Darent Valley 10K'!E:J,6,0),"")</f>
        <v>15</v>
      </c>
      <c r="N136" s="63">
        <f>_xlfn.IFNA(VLOOKUP(B136,'Harvel 5'!D:K,8,0),"")</f>
        <v>15</v>
      </c>
      <c r="O136" s="65">
        <f t="shared" si="22"/>
        <v>101</v>
      </c>
      <c r="P136" s="73">
        <f>SUM(LARGE(C136:N136,{1,2,3,4,5,6,7,8}))</f>
        <v>98</v>
      </c>
      <c r="Q136" s="63">
        <f t="shared" si="21"/>
        <v>98</v>
      </c>
      <c r="R136" s="67">
        <f t="shared" si="28"/>
        <v>5</v>
      </c>
      <c r="S136" s="108">
        <f t="shared" si="23"/>
        <v>9</v>
      </c>
      <c r="T136" t="str">
        <f t="shared" si="24"/>
        <v>H5</v>
      </c>
      <c r="U136" t="str">
        <f t="shared" si="25"/>
        <v>Eadaoin MILLER</v>
      </c>
      <c r="V136">
        <f t="shared" si="26"/>
        <v>98</v>
      </c>
      <c r="W136">
        <f t="shared" si="27"/>
        <v>9</v>
      </c>
    </row>
    <row r="137" spans="1:23" hidden="1">
      <c r="A137" s="118" t="s">
        <v>112</v>
      </c>
      <c r="B137" s="68" t="s">
        <v>123</v>
      </c>
      <c r="C137" s="63" t="str">
        <f>_xlfn.IFNA(VLOOKUP($B137,'Mob match'!$C$2:$E$180,3,0),"")</f>
        <v/>
      </c>
      <c r="D137" s="63">
        <f>_xlfn.IFNA(VLOOKUP($B137,'August parkrun'!$A$2:$H$203,8,0),"")</f>
        <v>13</v>
      </c>
      <c r="E137" s="63" t="str">
        <f>_xlfn.IFNA(VLOOKUP($B137,'Weald 10K'!$E$3:$L$74,8,0),"")</f>
        <v/>
      </c>
      <c r="F137" s="63" t="str">
        <f>_xlfn.IFNA(VLOOKUP($B137,KFLKnole!$C$2:$H$93,6,0),"")</f>
        <v/>
      </c>
      <c r="G137" s="64"/>
      <c r="H137" s="63" t="str">
        <f>_xlfn.IFNA(VLOOKUP($B137,TurkeyRun!$B$2:$J$900,9,0),"")</f>
        <v/>
      </c>
      <c r="I137" s="63" t="str">
        <f>_xlfn.IFNA(VLOOKUP(B137,'Canterbury 10'!C:J,8,0),"")</f>
        <v/>
      </c>
      <c r="J137" s="63" t="str">
        <f>_xlfn.IFNA(VLOOKUP(B137,'Greenwich 10K'!C:K,9,0),"")</f>
        <v/>
      </c>
      <c r="K137" s="63" t="str">
        <f>_xlfn.IFNA(VLOOKUP(B137,'Dartford HM'!D:J,7,0),"")</f>
        <v/>
      </c>
      <c r="L137" s="63">
        <f>_xlfn.IFNA(VLOOKUP(B137,'TED PEPPER 10K'!E:J,6,0),"")</f>
        <v>18</v>
      </c>
      <c r="M137" s="63" t="str">
        <f>_xlfn.IFNA(VLOOKUP(B137,'Darent Valley 10K'!E:J,6,0),"")</f>
        <v/>
      </c>
      <c r="N137" s="63" t="str">
        <f>_xlfn.IFNA(VLOOKUP(B137,'Harvel 5'!D:K,8,0),"")</f>
        <v/>
      </c>
      <c r="O137" s="65">
        <f t="shared" si="22"/>
        <v>31</v>
      </c>
      <c r="P137" s="73" t="e">
        <f>SUM(LARGE(C137:N137,{1,2,3,4,5,6,7,8}))</f>
        <v>#NUM!</v>
      </c>
      <c r="Q137" s="63">
        <f t="shared" si="21"/>
        <v>31</v>
      </c>
      <c r="R137" s="67">
        <f t="shared" si="28"/>
        <v>15</v>
      </c>
      <c r="S137" s="108">
        <f t="shared" si="23"/>
        <v>2</v>
      </c>
      <c r="T137" t="str">
        <f t="shared" si="24"/>
        <v>H15</v>
      </c>
      <c r="U137" t="str">
        <f t="shared" si="25"/>
        <v>Emma HAY</v>
      </c>
      <c r="V137">
        <f t="shared" si="26"/>
        <v>31</v>
      </c>
      <c r="W137">
        <f t="shared" si="27"/>
        <v>2</v>
      </c>
    </row>
    <row r="138" spans="1:23" hidden="1">
      <c r="A138" s="118" t="s">
        <v>112</v>
      </c>
      <c r="B138" s="68" t="s">
        <v>216</v>
      </c>
      <c r="C138" s="63">
        <f>_xlfn.IFNA(VLOOKUP($B138,'Mob match'!$C$2:$E$180,3,0),"")</f>
        <v>10</v>
      </c>
      <c r="D138" s="63" t="str">
        <f>_xlfn.IFNA(VLOOKUP($B138,'August parkrun'!$A$2:$H$203,8,0),"")</f>
        <v/>
      </c>
      <c r="E138" s="63" t="str">
        <f>_xlfn.IFNA(VLOOKUP($B138,'Weald 10K'!$E$3:$L$74,8,0),"")</f>
        <v/>
      </c>
      <c r="F138" s="63">
        <f>_xlfn.IFNA(VLOOKUP($B138,KFLKnole!$C$2:$H$93,6,0),"")</f>
        <v>9</v>
      </c>
      <c r="G138" s="64"/>
      <c r="H138" s="63" t="str">
        <f>_xlfn.IFNA(VLOOKUP($B138,TurkeyRun!$B$2:$J$900,9,0),"")</f>
        <v/>
      </c>
      <c r="I138" s="63" t="str">
        <f>_xlfn.IFNA(VLOOKUP(B138,'Canterbury 10'!C:J,8,0),"")</f>
        <v/>
      </c>
      <c r="J138" s="63" t="str">
        <f>_xlfn.IFNA(VLOOKUP(B138,'Greenwich 10K'!C:K,9,0),"")</f>
        <v/>
      </c>
      <c r="K138" s="63" t="str">
        <f>_xlfn.IFNA(VLOOKUP(B138,'Dartford HM'!D:J,7,0),"")</f>
        <v/>
      </c>
      <c r="L138" s="63" t="str">
        <f>_xlfn.IFNA(VLOOKUP(B138,'TED PEPPER 10K'!E:J,6,0),"")</f>
        <v/>
      </c>
      <c r="M138" s="63" t="str">
        <f>_xlfn.IFNA(VLOOKUP(B138,'Darent Valley 10K'!E:J,6,0),"")</f>
        <v/>
      </c>
      <c r="N138" s="63" t="str">
        <f>_xlfn.IFNA(VLOOKUP(B138,'Harvel 5'!D:K,8,0),"")</f>
        <v/>
      </c>
      <c r="O138" s="65">
        <f t="shared" si="22"/>
        <v>19</v>
      </c>
      <c r="P138" s="73" t="e">
        <f>SUM(LARGE(C138:N138,{1,2,3,4,5,6,7,8}))</f>
        <v>#NUM!</v>
      </c>
      <c r="Q138" s="63">
        <f t="shared" si="21"/>
        <v>19</v>
      </c>
      <c r="R138" s="67">
        <f t="shared" si="28"/>
        <v>16</v>
      </c>
      <c r="S138" s="108">
        <f t="shared" si="23"/>
        <v>2</v>
      </c>
      <c r="T138" t="str">
        <f t="shared" si="24"/>
        <v>H16</v>
      </c>
      <c r="U138" t="str">
        <f t="shared" si="25"/>
        <v>Fran Goodger</v>
      </c>
      <c r="V138">
        <f t="shared" si="26"/>
        <v>19</v>
      </c>
      <c r="W138">
        <f t="shared" si="27"/>
        <v>2</v>
      </c>
    </row>
    <row r="139" spans="1:23" hidden="1">
      <c r="A139" s="118" t="s">
        <v>112</v>
      </c>
      <c r="B139" s="68" t="s">
        <v>140</v>
      </c>
      <c r="C139" s="63">
        <f>_xlfn.IFNA(VLOOKUP($B139,'Mob match'!$C$2:$E$180,3,0),"")</f>
        <v>14</v>
      </c>
      <c r="D139" s="63">
        <f>_xlfn.IFNA(VLOOKUP($B139,'August parkrun'!$A$2:$H$203,8,0),"")</f>
        <v>6</v>
      </c>
      <c r="E139" s="63">
        <f>_xlfn.IFNA(VLOOKUP($B139,'Weald 10K'!$E$3:$L$74,8,0),"")</f>
        <v>14</v>
      </c>
      <c r="F139" s="63" t="str">
        <f>_xlfn.IFNA(VLOOKUP($B139,KFLKnole!$C$2:$H$93,6,0),"")</f>
        <v/>
      </c>
      <c r="G139" s="64"/>
      <c r="H139" s="63" t="str">
        <f>_xlfn.IFNA(VLOOKUP($B139,TurkeyRun!$B$2:$J$900,9,0),"")</f>
        <v/>
      </c>
      <c r="I139" s="63" t="str">
        <f>_xlfn.IFNA(VLOOKUP(B139,'Canterbury 10'!C:J,8,0),"")</f>
        <v/>
      </c>
      <c r="J139" s="63" t="str">
        <f>_xlfn.IFNA(VLOOKUP(B139,'Greenwich 10K'!C:K,9,0),"")</f>
        <v/>
      </c>
      <c r="K139" s="63" t="str">
        <f>_xlfn.IFNA(VLOOKUP(B139,'Dartford HM'!D:J,7,0),"")</f>
        <v/>
      </c>
      <c r="L139" s="63" t="str">
        <f>_xlfn.IFNA(VLOOKUP(B139,'TED PEPPER 10K'!E:J,6,0),"")</f>
        <v/>
      </c>
      <c r="M139" s="63" t="str">
        <f>_xlfn.IFNA(VLOOKUP(B139,'Darent Valley 10K'!E:J,6,0),"")</f>
        <v/>
      </c>
      <c r="N139" s="63" t="str">
        <f>_xlfn.IFNA(VLOOKUP(B139,'Harvel 5'!D:K,8,0),"")</f>
        <v/>
      </c>
      <c r="O139" s="65">
        <f t="shared" si="22"/>
        <v>34</v>
      </c>
      <c r="P139" s="73" t="e">
        <f>SUM(LARGE(C139:N139,{1,2,3,4,5,6,7,8}))</f>
        <v>#NUM!</v>
      </c>
      <c r="Q139" s="63">
        <f t="shared" si="21"/>
        <v>34</v>
      </c>
      <c r="R139" s="67">
        <f t="shared" si="28"/>
        <v>13</v>
      </c>
      <c r="S139" s="108">
        <f t="shared" si="23"/>
        <v>3</v>
      </c>
      <c r="T139" t="str">
        <f t="shared" si="24"/>
        <v>H13</v>
      </c>
      <c r="U139" t="str">
        <f t="shared" si="25"/>
        <v>Helen Hart</v>
      </c>
      <c r="V139">
        <f t="shared" si="26"/>
        <v>34</v>
      </c>
      <c r="W139">
        <f t="shared" si="27"/>
        <v>3</v>
      </c>
    </row>
    <row r="140" spans="1:23" hidden="1">
      <c r="A140" s="118" t="s">
        <v>112</v>
      </c>
      <c r="B140" s="68" t="s">
        <v>72</v>
      </c>
      <c r="C140" s="63">
        <f>_xlfn.IFNA(VLOOKUP($B140,'Mob match'!$C$2:$E$180,3,0),"")</f>
        <v>11</v>
      </c>
      <c r="D140" s="63">
        <f>_xlfn.IFNA(VLOOKUP($B140,'August parkrun'!$A$2:$H$203,8,0),"")</f>
        <v>2</v>
      </c>
      <c r="E140" s="63">
        <f>_xlfn.IFNA(VLOOKUP($B140,'Weald 10K'!$E$3:$L$74,8,0),"")</f>
        <v>15</v>
      </c>
      <c r="F140" s="63" t="str">
        <f>_xlfn.IFNA(VLOOKUP($B140,KFLKnole!$C$2:$H$93,6,0),"")</f>
        <v/>
      </c>
      <c r="G140" s="64"/>
      <c r="H140" s="63">
        <f>_xlfn.IFNA(VLOOKUP($B140,TurkeyRun!$B$2:$J$900,9,0),"")</f>
        <v>20</v>
      </c>
      <c r="I140" s="63" t="str">
        <f>_xlfn.IFNA(VLOOKUP(B140,'Canterbury 10'!C:J,8,0),"")</f>
        <v/>
      </c>
      <c r="J140" s="63">
        <f>_xlfn.IFNA(VLOOKUP(B140,'Greenwich 10K'!C:K,9,0),"")</f>
        <v>14</v>
      </c>
      <c r="K140" s="63" t="str">
        <f>_xlfn.IFNA(VLOOKUP(B140,'Dartford HM'!D:J,7,0),"")</f>
        <v/>
      </c>
      <c r="L140" s="63" t="str">
        <f>_xlfn.IFNA(VLOOKUP(B140,'TED PEPPER 10K'!E:J,6,0),"")</f>
        <v/>
      </c>
      <c r="M140" s="63" t="str">
        <f>_xlfn.IFNA(VLOOKUP(B140,'Darent Valley 10K'!E:J,6,0),"")</f>
        <v/>
      </c>
      <c r="N140" s="63" t="str">
        <f>_xlfn.IFNA(VLOOKUP(B140,'Harvel 5'!D:K,8,0),"")</f>
        <v/>
      </c>
      <c r="O140" s="65">
        <f t="shared" si="22"/>
        <v>62</v>
      </c>
      <c r="P140" s="73" t="e">
        <f>SUM(LARGE(C140:N140,{1,2,3,4,5,6,7,8}))</f>
        <v>#NUM!</v>
      </c>
      <c r="Q140" s="63">
        <f t="shared" si="21"/>
        <v>62</v>
      </c>
      <c r="R140" s="67">
        <f t="shared" si="28"/>
        <v>8</v>
      </c>
      <c r="S140" s="108">
        <f t="shared" si="23"/>
        <v>5</v>
      </c>
      <c r="T140" t="str">
        <f t="shared" si="24"/>
        <v>H8</v>
      </c>
      <c r="U140" t="str">
        <f t="shared" si="25"/>
        <v>James Fisher</v>
      </c>
      <c r="V140">
        <f t="shared" si="26"/>
        <v>62</v>
      </c>
      <c r="W140">
        <f t="shared" si="27"/>
        <v>5</v>
      </c>
    </row>
    <row r="141" spans="1:23" hidden="1">
      <c r="A141" s="118" t="s">
        <v>112</v>
      </c>
      <c r="B141" s="68" t="s">
        <v>185</v>
      </c>
      <c r="C141" s="63" t="str">
        <f>_xlfn.IFNA(VLOOKUP($B141,'Mob match'!$C$2:$E$180,3,0),"")</f>
        <v/>
      </c>
      <c r="D141" s="63">
        <f>_xlfn.IFNA(VLOOKUP($B141,'August parkrun'!$A$2:$H$203,8,0),"")</f>
        <v>12</v>
      </c>
      <c r="E141" s="63" t="str">
        <f>_xlfn.IFNA(VLOOKUP($B141,'Weald 10K'!$E$3:$L$74,8,0),"")</f>
        <v/>
      </c>
      <c r="F141" s="63">
        <f>_xlfn.IFNA(VLOOKUP($B141,KFLKnole!$C$2:$H$93,6,0),"")</f>
        <v>16</v>
      </c>
      <c r="G141" s="64"/>
      <c r="H141" s="63" t="str">
        <f>_xlfn.IFNA(VLOOKUP($B141,TurkeyRun!$B$2:$J$900,9,0),"")</f>
        <v/>
      </c>
      <c r="I141" s="63" t="str">
        <f>_xlfn.IFNA(VLOOKUP(B141,'Canterbury 10'!C:J,8,0),"")</f>
        <v/>
      </c>
      <c r="J141" s="63" t="str">
        <f>_xlfn.IFNA(VLOOKUP(B141,'Greenwich 10K'!C:K,9,0),"")</f>
        <v/>
      </c>
      <c r="K141" s="63" t="str">
        <f>_xlfn.IFNA(VLOOKUP(B141,'Dartford HM'!D:J,7,0),"")</f>
        <v/>
      </c>
      <c r="L141" s="63" t="str">
        <f>_xlfn.IFNA(VLOOKUP(B141,'TED PEPPER 10K'!E:J,6,0),"")</f>
        <v/>
      </c>
      <c r="M141" s="63">
        <f>_xlfn.IFNA(VLOOKUP(B141,'Darent Valley 10K'!E:J,6,0),"")</f>
        <v>20</v>
      </c>
      <c r="N141" s="63" t="str">
        <f>_xlfn.IFNA(VLOOKUP(B141,'Harvel 5'!D:K,8,0),"")</f>
        <v/>
      </c>
      <c r="O141" s="65">
        <f t="shared" si="22"/>
        <v>48</v>
      </c>
      <c r="P141" s="73" t="e">
        <f>SUM(LARGE(C141:N141,{1,2,3,4,5,6,7,8}))</f>
        <v>#NUM!</v>
      </c>
      <c r="Q141" s="63">
        <f t="shared" si="21"/>
        <v>48</v>
      </c>
      <c r="R141" s="67">
        <f t="shared" si="28"/>
        <v>12</v>
      </c>
      <c r="S141" s="108">
        <f t="shared" si="23"/>
        <v>3</v>
      </c>
      <c r="T141" t="str">
        <f t="shared" si="24"/>
        <v>H12</v>
      </c>
      <c r="U141" t="str">
        <f t="shared" si="25"/>
        <v>Janet LITTLEJOHN</v>
      </c>
      <c r="V141">
        <f t="shared" si="26"/>
        <v>48</v>
      </c>
      <c r="W141">
        <f t="shared" si="27"/>
        <v>3</v>
      </c>
    </row>
    <row r="142" spans="1:23" hidden="1">
      <c r="A142" s="118" t="s">
        <v>112</v>
      </c>
      <c r="B142" s="68" t="s">
        <v>63</v>
      </c>
      <c r="C142" s="63">
        <f>_xlfn.IFNA(VLOOKUP($B142,'Mob match'!$C$2:$E$180,3,0),"")</f>
        <v>18</v>
      </c>
      <c r="D142" s="63">
        <f>_xlfn.IFNA(VLOOKUP($B142,'August parkrun'!$A$2:$H$203,8,0),"")</f>
        <v>16</v>
      </c>
      <c r="E142" s="63">
        <f>_xlfn.IFNA(VLOOKUP($B142,'Weald 10K'!$E$3:$L$74,8,0),"")</f>
        <v>20</v>
      </c>
      <c r="F142" s="63">
        <f>_xlfn.IFNA(VLOOKUP($B142,KFLKnole!$C$2:$H$93,6,0),"")</f>
        <v>18</v>
      </c>
      <c r="G142" s="64"/>
      <c r="H142" s="63">
        <f>_xlfn.IFNA(VLOOKUP($B142,TurkeyRun!$B$2:$J$900,9,0),"")</f>
        <v>18</v>
      </c>
      <c r="I142" s="63">
        <f>_xlfn.IFNA(VLOOKUP(B142,'Canterbury 10'!C:J,8,0),"")</f>
        <v>14</v>
      </c>
      <c r="J142" s="63" t="str">
        <f>_xlfn.IFNA(VLOOKUP(B142,'Greenwich 10K'!C:K,9,0),"")</f>
        <v/>
      </c>
      <c r="K142" s="63" t="str">
        <f>_xlfn.IFNA(VLOOKUP(B142,'Dartford HM'!D:J,7,0),"")</f>
        <v/>
      </c>
      <c r="L142" s="63">
        <f>_xlfn.IFNA(VLOOKUP(B142,'TED PEPPER 10K'!E:J,6,0),"")</f>
        <v>20</v>
      </c>
      <c r="M142" s="63">
        <f>_xlfn.IFNA(VLOOKUP(B142,'Darent Valley 10K'!E:J,6,0),"")</f>
        <v>16</v>
      </c>
      <c r="N142" s="63">
        <f>_xlfn.IFNA(VLOOKUP(B142,'Harvel 5'!D:K,8,0),"")</f>
        <v>18</v>
      </c>
      <c r="O142" s="65">
        <f t="shared" si="22"/>
        <v>158</v>
      </c>
      <c r="P142" s="73">
        <f>SUM(LARGE(C142:N142,{1,2,3,4,5,6,7,8}))</f>
        <v>144</v>
      </c>
      <c r="Q142" s="63">
        <f t="shared" si="21"/>
        <v>144</v>
      </c>
      <c r="R142" s="67">
        <f t="shared" si="28"/>
        <v>1</v>
      </c>
      <c r="S142" s="108">
        <f t="shared" si="23"/>
        <v>9</v>
      </c>
      <c r="T142" t="str">
        <f t="shared" si="24"/>
        <v>H1</v>
      </c>
      <c r="U142" t="str">
        <f t="shared" si="25"/>
        <v>Julie Medhurst</v>
      </c>
      <c r="V142">
        <f t="shared" si="26"/>
        <v>144</v>
      </c>
      <c r="W142">
        <f t="shared" si="27"/>
        <v>9</v>
      </c>
    </row>
    <row r="143" spans="1:23" hidden="1">
      <c r="A143" s="118" t="s">
        <v>112</v>
      </c>
      <c r="B143" s="68" t="s">
        <v>167</v>
      </c>
      <c r="C143" s="63" t="str">
        <f>_xlfn.IFNA(VLOOKUP($B143,'Mob match'!$C$2:$E$180,3,0),"")</f>
        <v/>
      </c>
      <c r="D143" s="63">
        <f>_xlfn.IFNA(VLOOKUP($B143,'August parkrun'!$A$2:$H$203,8,0),"")</f>
        <v>10</v>
      </c>
      <c r="E143" s="63">
        <f>_xlfn.IFNA(VLOOKUP($B143,'Weald 10K'!$E$3:$L$74,8,0),"")</f>
        <v>16</v>
      </c>
      <c r="F143" s="63">
        <f>_xlfn.IFNA(VLOOKUP($B143,KFLKnole!$C$2:$H$93,6,0),"")</f>
        <v>15</v>
      </c>
      <c r="G143" s="64"/>
      <c r="H143" s="63">
        <f>_xlfn.IFNA(VLOOKUP($B143,TurkeyRun!$B$2:$J$900,9,0),"")</f>
        <v>16</v>
      </c>
      <c r="I143" s="63">
        <f>_xlfn.IFNA(VLOOKUP(B143,'Canterbury 10'!C:J,8,0),"")</f>
        <v>15</v>
      </c>
      <c r="J143" s="63" t="str">
        <f>_xlfn.IFNA(VLOOKUP(B143,'Greenwich 10K'!C:K,9,0),"")</f>
        <v/>
      </c>
      <c r="K143" s="63" t="str">
        <f>_xlfn.IFNA(VLOOKUP(B143,'Dartford HM'!D:J,7,0),"")</f>
        <v/>
      </c>
      <c r="L143" s="63" t="str">
        <f>_xlfn.IFNA(VLOOKUP(B143,'TED PEPPER 10K'!E:J,6,0),"")</f>
        <v/>
      </c>
      <c r="M143" s="63" t="str">
        <f>_xlfn.IFNA(VLOOKUP(B143,'Darent Valley 10K'!E:J,6,0),"")</f>
        <v/>
      </c>
      <c r="N143" s="63" t="str">
        <f>_xlfn.IFNA(VLOOKUP(B143,'Harvel 5'!D:K,8,0),"")</f>
        <v/>
      </c>
      <c r="O143" s="65">
        <f t="shared" si="22"/>
        <v>72</v>
      </c>
      <c r="P143" s="73" t="e">
        <f>SUM(LARGE(C143:N143,{1,2,3,4,5,6,7,8}))</f>
        <v>#NUM!</v>
      </c>
      <c r="Q143" s="63">
        <f t="shared" si="21"/>
        <v>72</v>
      </c>
      <c r="R143" s="67">
        <f t="shared" si="28"/>
        <v>7</v>
      </c>
      <c r="S143" s="108">
        <f t="shared" si="23"/>
        <v>5</v>
      </c>
      <c r="T143" t="str">
        <f t="shared" si="24"/>
        <v>H7</v>
      </c>
      <c r="U143" t="str">
        <f t="shared" si="25"/>
        <v>Kumiko BROADHURST</v>
      </c>
      <c r="V143">
        <f t="shared" si="26"/>
        <v>72</v>
      </c>
      <c r="W143">
        <f t="shared" si="27"/>
        <v>5</v>
      </c>
    </row>
    <row r="144" spans="1:23" hidden="1">
      <c r="A144" s="118" t="s">
        <v>112</v>
      </c>
      <c r="B144" s="68" t="s">
        <v>65</v>
      </c>
      <c r="C144" s="63">
        <f>_xlfn.IFNA(VLOOKUP($B144,'Mob match'!$C$2:$E$180,3,0),"")</f>
        <v>15</v>
      </c>
      <c r="D144" s="63">
        <f>_xlfn.IFNA(VLOOKUP($B144,'August parkrun'!$A$2:$H$203,8,0),"")</f>
        <v>11</v>
      </c>
      <c r="E144" s="63">
        <f>_xlfn.IFNA(VLOOKUP($B144,'Weald 10K'!$E$3:$L$74,8,0),"")</f>
        <v>18</v>
      </c>
      <c r="F144" s="63">
        <f>_xlfn.IFNA(VLOOKUP($B144,KFLKnole!$C$2:$H$93,6,0),"")</f>
        <v>14</v>
      </c>
      <c r="G144" s="64"/>
      <c r="H144" s="63">
        <f>_xlfn.IFNA(VLOOKUP($B144,TurkeyRun!$B$2:$J$900,9,0),"")</f>
        <v>11</v>
      </c>
      <c r="I144" s="63" t="str">
        <f>_xlfn.IFNA(VLOOKUP(B144,'Canterbury 10'!C:J,8,0),"")</f>
        <v/>
      </c>
      <c r="J144" s="63">
        <f>_xlfn.IFNA(VLOOKUP(B144,'Greenwich 10K'!C:K,9,0),"")</f>
        <v>18</v>
      </c>
      <c r="K144" s="63">
        <f>_xlfn.IFNA(VLOOKUP(B144,'Dartford HM'!D:J,7,0),"")</f>
        <v>16</v>
      </c>
      <c r="L144" s="63">
        <f>_xlfn.IFNA(VLOOKUP(B144,'TED PEPPER 10K'!E:J,6,0),"")</f>
        <v>15</v>
      </c>
      <c r="M144" s="63" t="str">
        <f>_xlfn.IFNA(VLOOKUP(B144,'Darent Valley 10K'!E:J,6,0),"")</f>
        <v/>
      </c>
      <c r="N144" s="63" t="str">
        <f>_xlfn.IFNA(VLOOKUP(B144,'Harvel 5'!D:K,8,0),"")</f>
        <v/>
      </c>
      <c r="O144" s="65">
        <f t="shared" si="22"/>
        <v>118</v>
      </c>
      <c r="P144" s="73">
        <f>SUM(LARGE(C144:N144,{1,2,3,4,5,6,7,8}))</f>
        <v>118</v>
      </c>
      <c r="Q144" s="63">
        <f t="shared" si="21"/>
        <v>118</v>
      </c>
      <c r="R144" s="67">
        <f t="shared" si="28"/>
        <v>3</v>
      </c>
      <c r="S144" s="108">
        <f t="shared" si="23"/>
        <v>8</v>
      </c>
      <c r="T144" t="str">
        <f t="shared" si="24"/>
        <v>H3</v>
      </c>
      <c r="U144" t="str">
        <f t="shared" si="25"/>
        <v>Linsey Hopkins</v>
      </c>
      <c r="V144">
        <f t="shared" si="26"/>
        <v>118</v>
      </c>
      <c r="W144">
        <f t="shared" si="27"/>
        <v>8</v>
      </c>
    </row>
    <row r="145" spans="1:23" hidden="1">
      <c r="A145" s="118" t="s">
        <v>112</v>
      </c>
      <c r="B145" s="68" t="s">
        <v>124</v>
      </c>
      <c r="C145" s="63" t="str">
        <f>_xlfn.IFNA(VLOOKUP($B145,'Mob match'!$C$2:$E$180,3,0),"")</f>
        <v/>
      </c>
      <c r="D145" s="63">
        <f>_xlfn.IFNA(VLOOKUP($B145,'August parkrun'!$A$2:$H$203,8,0),"")</f>
        <v>7</v>
      </c>
      <c r="E145" s="63" t="str">
        <f>_xlfn.IFNA(VLOOKUP($B145,'Weald 10K'!$E$3:$L$74,8,0),"")</f>
        <v/>
      </c>
      <c r="F145" s="63" t="str">
        <f>_xlfn.IFNA(VLOOKUP($B145,KFLKnole!$C$2:$H$93,6,0),"")</f>
        <v/>
      </c>
      <c r="G145" s="64"/>
      <c r="H145" s="63" t="str">
        <f>_xlfn.IFNA(VLOOKUP($B145,TurkeyRun!$B$2:$J$900,9,0),"")</f>
        <v/>
      </c>
      <c r="I145" s="63" t="str">
        <f>_xlfn.IFNA(VLOOKUP(B145,'Canterbury 10'!C:J,8,0),"")</f>
        <v/>
      </c>
      <c r="J145" s="63" t="str">
        <f>_xlfn.IFNA(VLOOKUP(B145,'Greenwich 10K'!C:K,9,0),"")</f>
        <v/>
      </c>
      <c r="K145" s="63" t="str">
        <f>_xlfn.IFNA(VLOOKUP(B145,'Dartford HM'!D:J,7,0),"")</f>
        <v/>
      </c>
      <c r="L145" s="63" t="str">
        <f>_xlfn.IFNA(VLOOKUP(B145,'TED PEPPER 10K'!E:J,6,0),"")</f>
        <v/>
      </c>
      <c r="M145" s="63" t="str">
        <f>_xlfn.IFNA(VLOOKUP(B145,'Darent Valley 10K'!E:J,6,0),"")</f>
        <v/>
      </c>
      <c r="N145" s="63" t="str">
        <f>_xlfn.IFNA(VLOOKUP(B145,'Harvel 5'!D:K,8,0),"")</f>
        <v/>
      </c>
      <c r="O145" s="65">
        <f t="shared" si="22"/>
        <v>7</v>
      </c>
      <c r="P145" s="73" t="e">
        <f>SUM(LARGE(C145:N145,{1,2,3,4,5,6,7,8}))</f>
        <v>#NUM!</v>
      </c>
      <c r="Q145" s="63">
        <f t="shared" si="21"/>
        <v>7</v>
      </c>
      <c r="R145" s="67">
        <f t="shared" si="28"/>
        <v>20</v>
      </c>
      <c r="S145" s="108">
        <f t="shared" si="23"/>
        <v>1</v>
      </c>
      <c r="T145" t="str">
        <f t="shared" si="24"/>
        <v>H20</v>
      </c>
      <c r="U145" t="str">
        <f t="shared" si="25"/>
        <v>Louise NORRIS</v>
      </c>
      <c r="V145">
        <f t="shared" si="26"/>
        <v>7</v>
      </c>
      <c r="W145">
        <f t="shared" si="27"/>
        <v>1</v>
      </c>
    </row>
    <row r="146" spans="1:23" hidden="1">
      <c r="A146" s="118" t="s">
        <v>112</v>
      </c>
      <c r="B146" s="68" t="s">
        <v>67</v>
      </c>
      <c r="C146" s="63">
        <f>_xlfn.IFNA(VLOOKUP($B146,'Mob match'!$C$2:$E$180,3,0),"")</f>
        <v>13</v>
      </c>
      <c r="D146" s="63" t="str">
        <f>_xlfn.IFNA(VLOOKUP($B146,'August parkrun'!$A$2:$H$203,8,0),"")</f>
        <v/>
      </c>
      <c r="E146" s="63" t="str">
        <f>_xlfn.IFNA(VLOOKUP($B146,'Weald 10K'!$E$3:$L$74,8,0),"")</f>
        <v/>
      </c>
      <c r="F146" s="63">
        <f>_xlfn.IFNA(VLOOKUP($B146,KFLKnole!$C$2:$H$93,6,0),"")</f>
        <v>20</v>
      </c>
      <c r="G146" s="64"/>
      <c r="H146" s="63" t="str">
        <f>_xlfn.IFNA(VLOOKUP($B146,TurkeyRun!$B$2:$J$900,9,0),"")</f>
        <v/>
      </c>
      <c r="I146" s="63">
        <f>_xlfn.IFNA(VLOOKUP(B146,'Canterbury 10'!C:J,8,0),"")</f>
        <v>20</v>
      </c>
      <c r="J146" s="63">
        <f>_xlfn.IFNA(VLOOKUP(B146,'Greenwich 10K'!C:K,9,0),"")</f>
        <v>16</v>
      </c>
      <c r="K146" s="63" t="str">
        <f>_xlfn.IFNA(VLOOKUP(B146,'Dartford HM'!D:J,7,0),"")</f>
        <v/>
      </c>
      <c r="L146" s="63" t="str">
        <f>_xlfn.IFNA(VLOOKUP(B146,'TED PEPPER 10K'!E:J,6,0),"")</f>
        <v/>
      </c>
      <c r="M146" s="63" t="str">
        <f>_xlfn.IFNA(VLOOKUP(B146,'Darent Valley 10K'!E:J,6,0),"")</f>
        <v/>
      </c>
      <c r="N146" s="63">
        <f>_xlfn.IFNA(VLOOKUP(B146,'Harvel 5'!D:K,8,0),"")</f>
        <v>20</v>
      </c>
      <c r="O146" s="65">
        <f t="shared" si="22"/>
        <v>89</v>
      </c>
      <c r="P146" s="73" t="e">
        <f>SUM(LARGE(C146:N146,{1,2,3,4,5,6,7,8}))</f>
        <v>#NUM!</v>
      </c>
      <c r="Q146" s="63">
        <f t="shared" si="21"/>
        <v>89</v>
      </c>
      <c r="R146" s="67">
        <f t="shared" si="28"/>
        <v>6</v>
      </c>
      <c r="S146" s="108">
        <f t="shared" si="23"/>
        <v>5</v>
      </c>
      <c r="T146" t="str">
        <f t="shared" si="24"/>
        <v>H6</v>
      </c>
      <c r="U146" t="str">
        <f t="shared" si="25"/>
        <v>Lytt Barrett</v>
      </c>
      <c r="V146">
        <f t="shared" si="26"/>
        <v>89</v>
      </c>
      <c r="W146">
        <f t="shared" si="27"/>
        <v>5</v>
      </c>
    </row>
    <row r="147" spans="1:23" hidden="1">
      <c r="A147" s="118" t="s">
        <v>112</v>
      </c>
      <c r="B147" s="68" t="s">
        <v>516</v>
      </c>
      <c r="C147" s="63">
        <f>_xlfn.IFNA(VLOOKUP($B147,'Mob match'!$C$2:$E$180,3,0),"")</f>
        <v>9</v>
      </c>
      <c r="D147" s="63">
        <f>_xlfn.IFNA(VLOOKUP($B147,'August parkrun'!$A$2:$H$203,8,0),"")</f>
        <v>8</v>
      </c>
      <c r="E147" s="63">
        <f>_xlfn.IFNA(VLOOKUP($B147,'Weald 10K'!$E$3:$L$74,8,0),"")</f>
        <v>12</v>
      </c>
      <c r="F147" s="63">
        <f>_xlfn.IFNA(VLOOKUP($B147,KFLKnole!$C$2:$H$93,6,0),"")</f>
        <v>10</v>
      </c>
      <c r="G147" s="64"/>
      <c r="H147" s="63">
        <f>_xlfn.IFNA(VLOOKUP($B147,TurkeyRun!$B$2:$J$900,9,0),"")</f>
        <v>0</v>
      </c>
      <c r="I147" s="63">
        <f>_xlfn.IFNA(VLOOKUP(B147,'Canterbury 10'!C:J,8,0),"")</f>
        <v>11</v>
      </c>
      <c r="J147" s="63" t="str">
        <f>_xlfn.IFNA(VLOOKUP(B147,'Greenwich 10K'!C:K,9,0),"")</f>
        <v/>
      </c>
      <c r="K147" s="63" t="str">
        <f>_xlfn.IFNA(VLOOKUP(B147,'Dartford HM'!D:J,7,0),"")</f>
        <v/>
      </c>
      <c r="L147" s="63" t="str">
        <f>_xlfn.IFNA(VLOOKUP(B147,'TED PEPPER 10K'!E:J,6,0),"")</f>
        <v/>
      </c>
      <c r="M147" s="63" t="str">
        <f>_xlfn.IFNA(VLOOKUP(B147,'Darent Valley 10K'!E:J,6,0),"")</f>
        <v/>
      </c>
      <c r="N147" s="63" t="str">
        <f>_xlfn.IFNA(VLOOKUP(B147,'Harvel 5'!D:K,8,0),"")</f>
        <v/>
      </c>
      <c r="O147" s="65">
        <f t="shared" si="22"/>
        <v>50</v>
      </c>
      <c r="P147" s="73" t="e">
        <f>SUM(LARGE(C147:N147,{1,2,3,4,5,6,7,8}))</f>
        <v>#NUM!</v>
      </c>
      <c r="Q147" s="63">
        <f t="shared" si="21"/>
        <v>50</v>
      </c>
      <c r="R147" s="67">
        <f t="shared" si="28"/>
        <v>11</v>
      </c>
      <c r="S147" s="108">
        <f t="shared" si="23"/>
        <v>6</v>
      </c>
      <c r="T147" t="str">
        <f t="shared" si="24"/>
        <v>H11</v>
      </c>
      <c r="U147" t="str">
        <f t="shared" si="25"/>
        <v>Magda KICZKA</v>
      </c>
      <c r="V147">
        <f t="shared" si="26"/>
        <v>50</v>
      </c>
      <c r="W147">
        <f t="shared" si="27"/>
        <v>6</v>
      </c>
    </row>
    <row r="148" spans="1:23" hidden="1">
      <c r="A148" s="118" t="s">
        <v>112</v>
      </c>
      <c r="B148" s="68" t="s">
        <v>77</v>
      </c>
      <c r="C148" s="63">
        <f>_xlfn.IFNA(VLOOKUP($B148,'Mob match'!$C$2:$E$180,3,0),"")</f>
        <v>7</v>
      </c>
      <c r="D148" s="63" t="str">
        <f>_xlfn.IFNA(VLOOKUP($B148,'August parkrun'!$A$2:$H$203,8,0),"")</f>
        <v/>
      </c>
      <c r="E148" s="63" t="str">
        <f>_xlfn.IFNA(VLOOKUP($B148,'Weald 10K'!$E$3:$L$74,8,0),"")</f>
        <v/>
      </c>
      <c r="F148" s="63" t="str">
        <f>_xlfn.IFNA(VLOOKUP($B148,KFLKnole!$C$2:$H$93,6,0),"")</f>
        <v/>
      </c>
      <c r="G148" s="64"/>
      <c r="H148" s="63" t="str">
        <f>_xlfn.IFNA(VLOOKUP($B148,TurkeyRun!$B$2:$J$900,9,0),"")</f>
        <v/>
      </c>
      <c r="I148" s="63" t="str">
        <f>_xlfn.IFNA(VLOOKUP(B148,'Canterbury 10'!C:J,8,0),"")</f>
        <v/>
      </c>
      <c r="J148" s="63" t="str">
        <f>_xlfn.IFNA(VLOOKUP(B148,'Greenwich 10K'!C:K,9,0),"")</f>
        <v/>
      </c>
      <c r="K148" s="63" t="str">
        <f>_xlfn.IFNA(VLOOKUP(B148,'Dartford HM'!D:J,7,0),"")</f>
        <v/>
      </c>
      <c r="L148" s="63" t="str">
        <f>_xlfn.IFNA(VLOOKUP(B148,'TED PEPPER 10K'!E:J,6,0),"")</f>
        <v/>
      </c>
      <c r="M148" s="63" t="str">
        <f>_xlfn.IFNA(VLOOKUP(B148,'Darent Valley 10K'!E:J,6,0),"")</f>
        <v/>
      </c>
      <c r="N148" s="63" t="str">
        <f>_xlfn.IFNA(VLOOKUP(B148,'Harvel 5'!D:K,8,0),"")</f>
        <v/>
      </c>
      <c r="O148" s="65">
        <f t="shared" si="22"/>
        <v>7</v>
      </c>
      <c r="P148" s="73" t="e">
        <f>SUM(LARGE(C148:N148,{1,2,3,4,5,6,7,8}))</f>
        <v>#NUM!</v>
      </c>
      <c r="Q148" s="63">
        <f t="shared" si="21"/>
        <v>7</v>
      </c>
      <c r="R148" s="67">
        <f t="shared" si="28"/>
        <v>20</v>
      </c>
      <c r="S148" s="108">
        <f t="shared" si="23"/>
        <v>1</v>
      </c>
      <c r="T148" t="str">
        <f t="shared" si="24"/>
        <v>H20</v>
      </c>
      <c r="U148" t="str">
        <f t="shared" si="25"/>
        <v>Mariana Broucher</v>
      </c>
      <c r="V148">
        <f t="shared" si="26"/>
        <v>7</v>
      </c>
      <c r="W148">
        <f t="shared" si="27"/>
        <v>1</v>
      </c>
    </row>
    <row r="149" spans="1:23" hidden="1">
      <c r="A149" s="118" t="s">
        <v>112</v>
      </c>
      <c r="B149" s="68" t="s">
        <v>64</v>
      </c>
      <c r="C149" s="63">
        <f>_xlfn.IFNA(VLOOKUP($B149,'Mob match'!$C$2:$E$180,3,0),"")</f>
        <v>16</v>
      </c>
      <c r="D149" s="63">
        <f>_xlfn.IFNA(VLOOKUP($B149,'August parkrun'!$A$2:$H$203,8,0),"")</f>
        <v>18</v>
      </c>
      <c r="E149" s="63">
        <f>_xlfn.IFNA(VLOOKUP($B149,'Weald 10K'!$E$3:$L$74,8,0),"")</f>
        <v>13</v>
      </c>
      <c r="F149" s="63">
        <f>_xlfn.IFNA(VLOOKUP($B149,KFLKnole!$C$2:$H$93,6,0),"")</f>
        <v>13</v>
      </c>
      <c r="G149" s="64"/>
      <c r="H149" s="63">
        <f>_xlfn.IFNA(VLOOKUP($B149,TurkeyRun!$B$2:$J$900,9,0),"")</f>
        <v>15</v>
      </c>
      <c r="I149" s="63">
        <f>_xlfn.IFNA(VLOOKUP(B149,'Canterbury 10'!C:J,8,0),"")</f>
        <v>16</v>
      </c>
      <c r="J149" s="63" t="str">
        <f>_xlfn.IFNA(VLOOKUP(B149,'Greenwich 10K'!C:K,9,0),"")</f>
        <v/>
      </c>
      <c r="K149" s="63">
        <f>_xlfn.IFNA(VLOOKUP(B149,'Dartford HM'!D:J,7,0),"")</f>
        <v>18</v>
      </c>
      <c r="L149" s="63" t="str">
        <f>_xlfn.IFNA(VLOOKUP(B149,'TED PEPPER 10K'!E:J,6,0),"")</f>
        <v/>
      </c>
      <c r="M149" s="63" t="str">
        <f>_xlfn.IFNA(VLOOKUP(B149,'Darent Valley 10K'!E:J,6,0),"")</f>
        <v/>
      </c>
      <c r="N149" s="63" t="str">
        <f>_xlfn.IFNA(VLOOKUP(B149,'Harvel 5'!D:K,8,0),"")</f>
        <v/>
      </c>
      <c r="O149" s="65">
        <f t="shared" si="22"/>
        <v>109</v>
      </c>
      <c r="P149" s="73" t="e">
        <f>SUM(LARGE(C149:N149,{1,2,3,4,5,6,7,8}))</f>
        <v>#NUM!</v>
      </c>
      <c r="Q149" s="63">
        <f t="shared" si="21"/>
        <v>109</v>
      </c>
      <c r="R149" s="67">
        <f t="shared" si="28"/>
        <v>4</v>
      </c>
      <c r="S149" s="108">
        <f t="shared" si="23"/>
        <v>7</v>
      </c>
      <c r="T149" t="str">
        <f t="shared" si="24"/>
        <v>H4</v>
      </c>
      <c r="U149" t="str">
        <f t="shared" si="25"/>
        <v>Matthew Stevens</v>
      </c>
      <c r="V149">
        <f t="shared" si="26"/>
        <v>109</v>
      </c>
      <c r="W149">
        <f t="shared" si="27"/>
        <v>7</v>
      </c>
    </row>
    <row r="150" spans="1:23" hidden="1">
      <c r="A150" s="118" t="s">
        <v>112</v>
      </c>
      <c r="B150" s="68" t="s">
        <v>55</v>
      </c>
      <c r="C150" s="63">
        <f>_xlfn.IFNA(VLOOKUP($B150,'Mob match'!$C$2:$E$180,3,0),"")</f>
        <v>20</v>
      </c>
      <c r="D150" s="63">
        <f>_xlfn.IFNA(VLOOKUP($B150,'August parkrun'!$A$2:$H$203,8,0),"")</f>
        <v>9</v>
      </c>
      <c r="E150" s="63" t="str">
        <f>_xlfn.IFNA(VLOOKUP($B150,'Weald 10K'!$E$3:$L$74,8,0),"")</f>
        <v/>
      </c>
      <c r="F150" s="63" t="str">
        <f>_xlfn.IFNA(VLOOKUP($B150,KFLKnole!$C$2:$H$93,6,0),"")</f>
        <v/>
      </c>
      <c r="G150" s="64"/>
      <c r="H150" s="63">
        <f>_xlfn.IFNA(VLOOKUP($B150,TurkeyRun!$B$2:$J$900,9,0),"")</f>
        <v>12</v>
      </c>
      <c r="I150" s="63" t="str">
        <f>_xlfn.IFNA(VLOOKUP(B150,'Canterbury 10'!C:J,8,0),"")</f>
        <v/>
      </c>
      <c r="J150" s="63">
        <f>_xlfn.IFNA(VLOOKUP(B150,'Greenwich 10K'!C:K,9,0),"")</f>
        <v>15</v>
      </c>
      <c r="K150" s="63" t="str">
        <f>_xlfn.IFNA(VLOOKUP(B150,'Dartford HM'!D:J,7,0),"")</f>
        <v/>
      </c>
      <c r="L150" s="63" t="str">
        <f>_xlfn.IFNA(VLOOKUP(B150,'TED PEPPER 10K'!E:J,6,0),"")</f>
        <v/>
      </c>
      <c r="M150" s="63" t="str">
        <f>_xlfn.IFNA(VLOOKUP(B150,'Darent Valley 10K'!E:J,6,0),"")</f>
        <v/>
      </c>
      <c r="N150" s="63" t="str">
        <f>_xlfn.IFNA(VLOOKUP(B150,'Harvel 5'!D:K,8,0),"")</f>
        <v/>
      </c>
      <c r="O150" s="65">
        <f t="shared" si="22"/>
        <v>56</v>
      </c>
      <c r="P150" s="73" t="e">
        <f>SUM(LARGE(C150:N150,{1,2,3,4,5,6,7,8}))</f>
        <v>#NUM!</v>
      </c>
      <c r="Q150" s="63">
        <f t="shared" si="21"/>
        <v>56</v>
      </c>
      <c r="R150" s="67">
        <f t="shared" si="28"/>
        <v>10</v>
      </c>
      <c r="S150" s="108">
        <f t="shared" si="23"/>
        <v>4</v>
      </c>
      <c r="T150" t="str">
        <f t="shared" si="24"/>
        <v>H10</v>
      </c>
      <c r="U150" t="str">
        <f t="shared" si="25"/>
        <v>Nicola Moore</v>
      </c>
      <c r="V150">
        <f t="shared" si="26"/>
        <v>56</v>
      </c>
      <c r="W150">
        <f t="shared" si="27"/>
        <v>4</v>
      </c>
    </row>
    <row r="151" spans="1:23" hidden="1">
      <c r="A151" s="118" t="s">
        <v>112</v>
      </c>
      <c r="B151" s="68" t="s">
        <v>130</v>
      </c>
      <c r="C151" s="63">
        <f>_xlfn.IFNA(VLOOKUP($B151,'Mob match'!$C$2:$E$180,3,0),"")</f>
        <v>12</v>
      </c>
      <c r="D151" s="63">
        <f>_xlfn.IFNA(VLOOKUP($B151,'August parkrun'!$A$2:$H$203,8,0),"")</f>
        <v>20</v>
      </c>
      <c r="E151" s="63" t="str">
        <f>_xlfn.IFNA(VLOOKUP($B151,'Weald 10K'!$E$3:$L$74,8,0),"")</f>
        <v/>
      </c>
      <c r="F151" s="63" t="str">
        <f>_xlfn.IFNA(VLOOKUP($B151,KFLKnole!$C$2:$H$93,6,0),"")</f>
        <v/>
      </c>
      <c r="G151" s="64"/>
      <c r="H151" s="63" t="str">
        <f>_xlfn.IFNA(VLOOKUP($B151,TurkeyRun!$B$2:$J$900,9,0),"")</f>
        <v/>
      </c>
      <c r="I151" s="63" t="str">
        <f>_xlfn.IFNA(VLOOKUP(B151,'Canterbury 10'!C:J,8,0),"")</f>
        <v/>
      </c>
      <c r="J151" s="63" t="str">
        <f>_xlfn.IFNA(VLOOKUP(B151,'Greenwich 10K'!C:K,9,0),"")</f>
        <v/>
      </c>
      <c r="K151" s="63" t="str">
        <f>_xlfn.IFNA(VLOOKUP(B151,'Dartford HM'!D:J,7,0),"")</f>
        <v/>
      </c>
      <c r="L151" s="63" t="str">
        <f>_xlfn.IFNA(VLOOKUP(B151,'TED PEPPER 10K'!E:J,6,0),"")</f>
        <v/>
      </c>
      <c r="M151" s="63" t="str">
        <f>_xlfn.IFNA(VLOOKUP(B151,'Darent Valley 10K'!E:J,6,0),"")</f>
        <v/>
      </c>
      <c r="N151" s="63" t="str">
        <f>_xlfn.IFNA(VLOOKUP(B151,'Harvel 5'!D:K,8,0),"")</f>
        <v/>
      </c>
      <c r="O151" s="65">
        <f t="shared" si="22"/>
        <v>32</v>
      </c>
      <c r="P151" s="73" t="e">
        <f>SUM(LARGE(C151:N151,{1,2,3,4,5,6,7,8}))</f>
        <v>#NUM!</v>
      </c>
      <c r="Q151" s="63">
        <f t="shared" si="21"/>
        <v>32</v>
      </c>
      <c r="R151" s="67">
        <f t="shared" si="28"/>
        <v>14</v>
      </c>
      <c r="S151" s="108">
        <f t="shared" si="23"/>
        <v>2</v>
      </c>
      <c r="T151" t="str">
        <f t="shared" si="24"/>
        <v>H14</v>
      </c>
      <c r="U151" t="str">
        <f t="shared" si="25"/>
        <v>Paul Marshall</v>
      </c>
      <c r="V151">
        <f t="shared" si="26"/>
        <v>32</v>
      </c>
      <c r="W151">
        <f t="shared" si="27"/>
        <v>2</v>
      </c>
    </row>
    <row r="152" spans="1:23" hidden="1">
      <c r="A152" s="118" t="s">
        <v>112</v>
      </c>
      <c r="B152" s="68" t="s">
        <v>142</v>
      </c>
      <c r="C152" s="63">
        <f>_xlfn.IFNA(VLOOKUP($B152,'Mob match'!$C$2:$E$180,3,0),"")</f>
        <v>15</v>
      </c>
      <c r="D152" s="63" t="str">
        <f>_xlfn.IFNA(VLOOKUP($B152,'August parkrun'!$A$2:$H$203,8,0),"")</f>
        <v/>
      </c>
      <c r="E152" s="63" t="str">
        <f>_xlfn.IFNA(VLOOKUP($B152,'Weald 10K'!$E$3:$L$74,8,0),"")</f>
        <v/>
      </c>
      <c r="F152" s="63" t="str">
        <f>_xlfn.IFNA(VLOOKUP($B152,KFLKnole!$C$2:$H$93,6,0),"")</f>
        <v/>
      </c>
      <c r="G152" s="64"/>
      <c r="H152" s="63" t="str">
        <f>_xlfn.IFNA(VLOOKUP($B152,TurkeyRun!$B$2:$J$900,9,0),"")</f>
        <v/>
      </c>
      <c r="I152" s="63" t="str">
        <f>_xlfn.IFNA(VLOOKUP(B152,'Canterbury 10'!C:J,8,0),"")</f>
        <v/>
      </c>
      <c r="J152" s="63" t="str">
        <f>_xlfn.IFNA(VLOOKUP(B152,'Greenwich 10K'!C:K,9,0),"")</f>
        <v/>
      </c>
      <c r="K152" s="63" t="str">
        <f>_xlfn.IFNA(VLOOKUP(B152,'Dartford HM'!D:J,7,0),"")</f>
        <v/>
      </c>
      <c r="L152" s="63" t="str">
        <f>_xlfn.IFNA(VLOOKUP(B152,'TED PEPPER 10K'!E:J,6,0),"")</f>
        <v/>
      </c>
      <c r="M152" s="63" t="str">
        <f>_xlfn.IFNA(VLOOKUP(B152,'Darent Valley 10K'!E:J,6,0),"")</f>
        <v/>
      </c>
      <c r="N152" s="63" t="str">
        <f>_xlfn.IFNA(VLOOKUP(B152,'Harvel 5'!D:K,8,0),"")</f>
        <v/>
      </c>
      <c r="O152" s="65">
        <f t="shared" si="22"/>
        <v>15</v>
      </c>
      <c r="P152" s="73" t="e">
        <f>SUM(LARGE(C152:N152,{1,2,3,4,5,6,7,8}))</f>
        <v>#NUM!</v>
      </c>
      <c r="Q152" s="63">
        <f t="shared" si="21"/>
        <v>15</v>
      </c>
      <c r="R152" s="67">
        <f t="shared" si="28"/>
        <v>17</v>
      </c>
      <c r="S152" s="108">
        <f t="shared" si="23"/>
        <v>1</v>
      </c>
      <c r="T152" t="str">
        <f t="shared" si="24"/>
        <v>H17</v>
      </c>
      <c r="U152" t="str">
        <f t="shared" si="25"/>
        <v>Sacha Townsend</v>
      </c>
      <c r="V152">
        <f t="shared" si="26"/>
        <v>15</v>
      </c>
      <c r="W152">
        <f t="shared" si="27"/>
        <v>1</v>
      </c>
    </row>
    <row r="153" spans="1:23" ht="15.75" hidden="1" thickBot="1">
      <c r="A153" s="119" t="s">
        <v>112</v>
      </c>
      <c r="B153" s="120" t="s">
        <v>76</v>
      </c>
      <c r="C153" s="111">
        <f>_xlfn.IFNA(VLOOKUP($B153,'Mob match'!$C$2:$E$180,3,0),"")</f>
        <v>8</v>
      </c>
      <c r="D153" s="111">
        <f>_xlfn.IFNA(VLOOKUP($B153,'August parkrun'!$A$2:$H$203,8,0),"")</f>
        <v>4</v>
      </c>
      <c r="E153" s="111" t="str">
        <f>_xlfn.IFNA(VLOOKUP($B153,'Weald 10K'!$E$3:$L$74,8,0),"")</f>
        <v/>
      </c>
      <c r="F153" s="111">
        <f>_xlfn.IFNA(VLOOKUP($B153,KFLKnole!$C$2:$H$93,6,0),"")</f>
        <v>11</v>
      </c>
      <c r="G153" s="112"/>
      <c r="H153" s="111">
        <f>_xlfn.IFNA(VLOOKUP($B153,TurkeyRun!$B$2:$J$900,9,0),"")</f>
        <v>13</v>
      </c>
      <c r="I153" s="111">
        <f>_xlfn.IFNA(VLOOKUP(B153,'Canterbury 10'!C:J,8,0),"")</f>
        <v>13</v>
      </c>
      <c r="J153" s="111" t="str">
        <f>_xlfn.IFNA(VLOOKUP(B153,'Greenwich 10K'!C:K,9,0),"")</f>
        <v/>
      </c>
      <c r="K153" s="111" t="str">
        <f>_xlfn.IFNA(VLOOKUP(B153,'Dartford HM'!D:J,7,0),"")</f>
        <v/>
      </c>
      <c r="L153" s="111">
        <f>_xlfn.IFNA(VLOOKUP(B153,'TED PEPPER 10K'!E:J,6,0),"")</f>
        <v>13</v>
      </c>
      <c r="M153" s="111" t="str">
        <f>_xlfn.IFNA(VLOOKUP(B153,'Darent Valley 10K'!E:J,6,0),"")</f>
        <v/>
      </c>
      <c r="N153" s="111" t="str">
        <f>_xlfn.IFNA(VLOOKUP(B153,'Harvel 5'!D:K,8,0),"")</f>
        <v/>
      </c>
      <c r="O153" s="113">
        <f t="shared" si="22"/>
        <v>62</v>
      </c>
      <c r="P153" s="131" t="e">
        <f>SUM(LARGE(C153:N153,{1,2,3,4,5,6,7,8}))</f>
        <v>#NUM!</v>
      </c>
      <c r="Q153" s="111">
        <f t="shared" si="21"/>
        <v>62</v>
      </c>
      <c r="R153" s="114">
        <f t="shared" si="28"/>
        <v>8</v>
      </c>
      <c r="S153" s="115">
        <f t="shared" si="23"/>
        <v>6</v>
      </c>
      <c r="T153" t="str">
        <f t="shared" si="24"/>
        <v>H8</v>
      </c>
      <c r="U153" t="str">
        <f t="shared" si="25"/>
        <v>Wendy Tung</v>
      </c>
      <c r="V153">
        <f t="shared" si="26"/>
        <v>62</v>
      </c>
      <c r="W153">
        <f t="shared" si="27"/>
        <v>6</v>
      </c>
    </row>
    <row r="154" spans="1:23" hidden="1">
      <c r="A154" s="100" t="s">
        <v>113</v>
      </c>
      <c r="B154" s="101" t="s">
        <v>78</v>
      </c>
      <c r="C154" s="102">
        <f>_xlfn.IFNA(VLOOKUP($B154,'Mob match'!$C$2:$E$180,3,0),"")</f>
        <v>10</v>
      </c>
      <c r="D154" s="102">
        <f>_xlfn.IFNA(VLOOKUP($B154,'August parkrun'!$A$2:$H$203,8,0),"")</f>
        <v>8</v>
      </c>
      <c r="E154" s="102" t="str">
        <f>_xlfn.IFNA(VLOOKUP($B154,'Weald 10K'!$E$3:$L$74,8,0),"")</f>
        <v/>
      </c>
      <c r="F154" s="102" t="str">
        <f>_xlfn.IFNA(VLOOKUP($B154,KFLKnole!$C$2:$H$93,6,0),"")</f>
        <v/>
      </c>
      <c r="G154" s="103"/>
      <c r="H154" s="102" t="str">
        <f>_xlfn.IFNA(VLOOKUP($B154,TurkeyRun!$B$2:$J$900,9,0),"")</f>
        <v/>
      </c>
      <c r="I154" s="102" t="str">
        <f>_xlfn.IFNA(VLOOKUP(B154,'Canterbury 10'!C:J,8,0),"")</f>
        <v/>
      </c>
      <c r="J154" s="102" t="str">
        <f>_xlfn.IFNA(VLOOKUP(B154,'Greenwich 10K'!C:K,9,0),"")</f>
        <v/>
      </c>
      <c r="K154" s="102" t="str">
        <f>_xlfn.IFNA(VLOOKUP(B154,'Dartford HM'!D:J,7,0),"")</f>
        <v/>
      </c>
      <c r="L154" s="102" t="str">
        <f>_xlfn.IFNA(VLOOKUP(B154,'TED PEPPER 10K'!E:J,6,0),"")</f>
        <v/>
      </c>
      <c r="M154" s="102">
        <f>_xlfn.IFNA(VLOOKUP(B154,'Darent Valley 10K'!E:J,6,0),"")</f>
        <v>12</v>
      </c>
      <c r="N154" s="102">
        <f>_xlfn.IFNA(VLOOKUP(B154,'Harvel 5'!D:K,8,0),"")</f>
        <v>14</v>
      </c>
      <c r="O154" s="104">
        <f t="shared" si="22"/>
        <v>44</v>
      </c>
      <c r="P154" s="130" t="e">
        <f>SUM(LARGE(C154:N154,{1,2,3,4,5,6,7,8}))</f>
        <v>#NUM!</v>
      </c>
      <c r="Q154" s="102">
        <f t="shared" si="21"/>
        <v>44</v>
      </c>
      <c r="R154" s="121">
        <f t="shared" ref="R154:R177" si="29">RANK(Q154,Q$154:Q$177)</f>
        <v>11</v>
      </c>
      <c r="S154" s="106">
        <f t="shared" si="23"/>
        <v>4</v>
      </c>
      <c r="T154" t="str">
        <f t="shared" si="24"/>
        <v>I11</v>
      </c>
      <c r="U154" t="str">
        <f t="shared" si="25"/>
        <v>Amy Smit</v>
      </c>
      <c r="V154">
        <f t="shared" si="26"/>
        <v>44</v>
      </c>
      <c r="W154">
        <f t="shared" si="27"/>
        <v>4</v>
      </c>
    </row>
    <row r="155" spans="1:23" hidden="1">
      <c r="A155" s="107" t="s">
        <v>113</v>
      </c>
      <c r="B155" s="62" t="s">
        <v>68</v>
      </c>
      <c r="C155" s="63">
        <f>_xlfn.IFNA(VLOOKUP($B155,'Mob match'!$C$2:$E$180,3,0),"")</f>
        <v>20</v>
      </c>
      <c r="D155" s="63">
        <f>_xlfn.IFNA(VLOOKUP($B155,'August parkrun'!$A$2:$H$203,8,0),"")</f>
        <v>20</v>
      </c>
      <c r="E155" s="63">
        <f>_xlfn.IFNA(VLOOKUP($B155,'Weald 10K'!$E$3:$L$74,8,0),"")</f>
        <v>20</v>
      </c>
      <c r="F155" s="63">
        <f>_xlfn.IFNA(VLOOKUP($B155,KFLKnole!$C$2:$H$93,6,0),"")</f>
        <v>18</v>
      </c>
      <c r="G155" s="64"/>
      <c r="H155" s="63">
        <f>_xlfn.IFNA(VLOOKUP($B155,TurkeyRun!$B$2:$J$900,9,0),"")</f>
        <v>18</v>
      </c>
      <c r="I155" s="63" t="str">
        <f>_xlfn.IFNA(VLOOKUP(B155,'Canterbury 10'!C:J,8,0),"")</f>
        <v/>
      </c>
      <c r="J155" s="63" t="str">
        <f>_xlfn.IFNA(VLOOKUP(B155,'Greenwich 10K'!C:K,9,0),"")</f>
        <v/>
      </c>
      <c r="K155" s="63" t="str">
        <f>_xlfn.IFNA(VLOOKUP(B155,'Dartford HM'!D:J,7,0),"")</f>
        <v/>
      </c>
      <c r="L155" s="63" t="str">
        <f>_xlfn.IFNA(VLOOKUP(B155,'TED PEPPER 10K'!E:J,6,0),"")</f>
        <v/>
      </c>
      <c r="M155" s="63" t="str">
        <f>_xlfn.IFNA(VLOOKUP(B155,'Darent Valley 10K'!E:J,6,0),"")</f>
        <v/>
      </c>
      <c r="N155" s="63" t="str">
        <f>_xlfn.IFNA(VLOOKUP(B155,'Harvel 5'!D:K,8,0),"")</f>
        <v/>
      </c>
      <c r="O155" s="65">
        <f t="shared" si="22"/>
        <v>96</v>
      </c>
      <c r="P155" s="73" t="e">
        <f>SUM(LARGE(C155:N155,{1,2,3,4,5,6,7,8}))</f>
        <v>#NUM!</v>
      </c>
      <c r="Q155" s="63">
        <f t="shared" si="21"/>
        <v>96</v>
      </c>
      <c r="R155" s="67">
        <f t="shared" si="29"/>
        <v>7</v>
      </c>
      <c r="S155" s="108">
        <f t="shared" si="23"/>
        <v>5</v>
      </c>
      <c r="T155" t="str">
        <f t="shared" si="24"/>
        <v>I7</v>
      </c>
      <c r="U155" t="str">
        <f t="shared" si="25"/>
        <v>Anna Larner</v>
      </c>
      <c r="V155">
        <f t="shared" si="26"/>
        <v>96</v>
      </c>
      <c r="W155">
        <f t="shared" si="27"/>
        <v>5</v>
      </c>
    </row>
    <row r="156" spans="1:23" hidden="1">
      <c r="A156" s="107" t="s">
        <v>113</v>
      </c>
      <c r="B156" s="62" t="s">
        <v>172</v>
      </c>
      <c r="C156" s="63" t="str">
        <f>_xlfn.IFNA(VLOOKUP($B156,'Mob match'!$C$2:$E$180,3,0),"")</f>
        <v/>
      </c>
      <c r="D156" s="63">
        <f>_xlfn.IFNA(VLOOKUP($B156,'August parkrun'!$A$2:$H$203,8,0),"")</f>
        <v>4</v>
      </c>
      <c r="E156" s="63" t="str">
        <f>_xlfn.IFNA(VLOOKUP($B156,'Weald 10K'!$E$3:$L$74,8,0),"")</f>
        <v/>
      </c>
      <c r="F156" s="63" t="str">
        <f>_xlfn.IFNA(VLOOKUP($B156,KFLKnole!$C$2:$H$93,6,0),"")</f>
        <v/>
      </c>
      <c r="G156" s="64"/>
      <c r="H156" s="63" t="str">
        <f>_xlfn.IFNA(VLOOKUP($B156,TurkeyRun!$B$2:$J$900,9,0),"")</f>
        <v/>
      </c>
      <c r="I156" s="63" t="str">
        <f>_xlfn.IFNA(VLOOKUP(B156,'Canterbury 10'!C:J,8,0),"")</f>
        <v/>
      </c>
      <c r="J156" s="63" t="str">
        <f>_xlfn.IFNA(VLOOKUP(B156,'Greenwich 10K'!C:K,9,0),"")</f>
        <v/>
      </c>
      <c r="K156" s="63" t="str">
        <f>_xlfn.IFNA(VLOOKUP(B156,'Dartford HM'!D:J,7,0),"")</f>
        <v/>
      </c>
      <c r="L156" s="63" t="str">
        <f>_xlfn.IFNA(VLOOKUP(B156,'TED PEPPER 10K'!E:J,6,0),"")</f>
        <v/>
      </c>
      <c r="M156" s="63" t="str">
        <f>_xlfn.IFNA(VLOOKUP(B156,'Darent Valley 10K'!E:J,6,0),"")</f>
        <v/>
      </c>
      <c r="N156" s="63" t="str">
        <f>_xlfn.IFNA(VLOOKUP(B156,'Harvel 5'!D:K,8,0),"")</f>
        <v/>
      </c>
      <c r="O156" s="65">
        <f t="shared" si="22"/>
        <v>4</v>
      </c>
      <c r="P156" s="73" t="e">
        <f>SUM(LARGE(C156:N156,{1,2,3,4,5,6,7,8}))</f>
        <v>#NUM!</v>
      </c>
      <c r="Q156" s="63">
        <f t="shared" si="21"/>
        <v>4</v>
      </c>
      <c r="R156" s="67">
        <f t="shared" si="29"/>
        <v>23</v>
      </c>
      <c r="S156" s="108">
        <f t="shared" si="23"/>
        <v>1</v>
      </c>
      <c r="T156" t="str">
        <f t="shared" si="24"/>
        <v>I23</v>
      </c>
      <c r="U156" t="str">
        <f t="shared" si="25"/>
        <v>Damian PARKER</v>
      </c>
      <c r="V156">
        <f t="shared" si="26"/>
        <v>4</v>
      </c>
      <c r="W156">
        <f t="shared" si="27"/>
        <v>1</v>
      </c>
    </row>
    <row r="157" spans="1:23" hidden="1">
      <c r="A157" s="107" t="s">
        <v>113</v>
      </c>
      <c r="B157" s="62" t="s">
        <v>79</v>
      </c>
      <c r="C157" s="63">
        <f>_xlfn.IFNA(VLOOKUP($B157,'Mob match'!$C$2:$E$180,3,0),"")</f>
        <v>9</v>
      </c>
      <c r="D157" s="63">
        <f>_xlfn.IFNA(VLOOKUP($B157,'August parkrun'!$A$2:$H$203,8,0),"")</f>
        <v>10</v>
      </c>
      <c r="E157" s="63" t="str">
        <f>_xlfn.IFNA(VLOOKUP($B157,'Weald 10K'!$E$3:$L$74,8,0),"")</f>
        <v/>
      </c>
      <c r="F157" s="63" t="str">
        <f>_xlfn.IFNA(VLOOKUP($B157,KFLKnole!$C$2:$H$93,6,0),"")</f>
        <v/>
      </c>
      <c r="G157" s="64"/>
      <c r="H157" s="63" t="str">
        <f>_xlfn.IFNA(VLOOKUP($B157,TurkeyRun!$B$2:$J$900,9,0),"")</f>
        <v/>
      </c>
      <c r="I157" s="63" t="str">
        <f>_xlfn.IFNA(VLOOKUP(B157,'Canterbury 10'!C:J,8,0),"")</f>
        <v/>
      </c>
      <c r="J157" s="63" t="str">
        <f>_xlfn.IFNA(VLOOKUP(B157,'Greenwich 10K'!C:K,9,0),"")</f>
        <v/>
      </c>
      <c r="K157" s="63" t="str">
        <f>_xlfn.IFNA(VLOOKUP(B157,'Dartford HM'!D:J,7,0),"")</f>
        <v/>
      </c>
      <c r="L157" s="63" t="str">
        <f>_xlfn.IFNA(VLOOKUP(B157,'TED PEPPER 10K'!E:J,6,0),"")</f>
        <v/>
      </c>
      <c r="M157" s="63" t="str">
        <f>_xlfn.IFNA(VLOOKUP(B157,'Darent Valley 10K'!E:J,6,0),"")</f>
        <v/>
      </c>
      <c r="N157" s="63" t="str">
        <f>_xlfn.IFNA(VLOOKUP(B157,'Harvel 5'!D:K,8,0),"")</f>
        <v/>
      </c>
      <c r="O157" s="65">
        <f t="shared" si="22"/>
        <v>19</v>
      </c>
      <c r="P157" s="73" t="e">
        <f>SUM(LARGE(C157:N157,{1,2,3,4,5,6,7,8}))</f>
        <v>#NUM!</v>
      </c>
      <c r="Q157" s="63">
        <f t="shared" si="21"/>
        <v>19</v>
      </c>
      <c r="R157" s="66">
        <f t="shared" si="29"/>
        <v>14</v>
      </c>
      <c r="S157" s="108">
        <f t="shared" si="23"/>
        <v>2</v>
      </c>
      <c r="T157" t="str">
        <f t="shared" si="24"/>
        <v>I14</v>
      </c>
      <c r="U157" t="str">
        <f t="shared" si="25"/>
        <v>David Boswell</v>
      </c>
      <c r="V157">
        <f t="shared" si="26"/>
        <v>19</v>
      </c>
      <c r="W157">
        <f t="shared" si="27"/>
        <v>2</v>
      </c>
    </row>
    <row r="158" spans="1:23" hidden="1">
      <c r="A158" s="107" t="s">
        <v>113</v>
      </c>
      <c r="B158" s="62" t="s">
        <v>85</v>
      </c>
      <c r="C158" s="63">
        <f>_xlfn.IFNA(VLOOKUP($B158,'Mob match'!$C$2:$E$180,3,0),"")</f>
        <v>7</v>
      </c>
      <c r="D158" s="63">
        <f>_xlfn.IFNA(VLOOKUP($B158,'August parkrun'!$A$2:$H$203,8,0),"")</f>
        <v>2</v>
      </c>
      <c r="E158" s="63" t="str">
        <f>_xlfn.IFNA(VLOOKUP($B158,'Weald 10K'!$E$3:$L$74,8,0),"")</f>
        <v/>
      </c>
      <c r="F158" s="63">
        <f>_xlfn.IFNA(VLOOKUP($B158,KFLKnole!$C$2:$H$93,6,0),"")</f>
        <v>13</v>
      </c>
      <c r="G158" s="64"/>
      <c r="H158" s="63" t="str">
        <f>_xlfn.IFNA(VLOOKUP($B158,TurkeyRun!$B$2:$J$900,9,0),"")</f>
        <v/>
      </c>
      <c r="I158" s="63" t="str">
        <f>_xlfn.IFNA(VLOOKUP(B158,'Canterbury 10'!C:J,8,0),"")</f>
        <v/>
      </c>
      <c r="J158" s="63" t="str">
        <f>_xlfn.IFNA(VLOOKUP(B158,'Greenwich 10K'!C:K,9,0),"")</f>
        <v/>
      </c>
      <c r="K158" s="63" t="str">
        <f>_xlfn.IFNA(VLOOKUP(B158,'Dartford HM'!D:J,7,0),"")</f>
        <v/>
      </c>
      <c r="L158" s="63">
        <f>_xlfn.IFNA(VLOOKUP(B158,'TED PEPPER 10K'!E:J,6,0),"")</f>
        <v>16</v>
      </c>
      <c r="M158" s="63">
        <f>_xlfn.IFNA(VLOOKUP(B158,'Darent Valley 10K'!E:J,6,0),"")</f>
        <v>13</v>
      </c>
      <c r="N158" s="63" t="str">
        <f>_xlfn.IFNA(VLOOKUP(B158,'Harvel 5'!D:K,8,0),"")</f>
        <v/>
      </c>
      <c r="O158" s="65">
        <f t="shared" si="22"/>
        <v>51</v>
      </c>
      <c r="P158" s="73" t="e">
        <f>SUM(LARGE(C158:N158,{1,2,3,4,5,6,7,8}))</f>
        <v>#NUM!</v>
      </c>
      <c r="Q158" s="63">
        <f t="shared" si="21"/>
        <v>51</v>
      </c>
      <c r="R158" s="66">
        <f t="shared" si="29"/>
        <v>10</v>
      </c>
      <c r="S158" s="108">
        <f t="shared" si="23"/>
        <v>5</v>
      </c>
      <c r="T158" t="str">
        <f t="shared" si="24"/>
        <v>I10</v>
      </c>
      <c r="U158" t="str">
        <f t="shared" si="25"/>
        <v>Debbie McKenzie</v>
      </c>
      <c r="V158">
        <f t="shared" si="26"/>
        <v>51</v>
      </c>
      <c r="W158">
        <f t="shared" si="27"/>
        <v>5</v>
      </c>
    </row>
    <row r="159" spans="1:23" hidden="1">
      <c r="A159" s="107" t="s">
        <v>113</v>
      </c>
      <c r="B159" s="62" t="s">
        <v>168</v>
      </c>
      <c r="C159" s="63" t="str">
        <f>_xlfn.IFNA(VLOOKUP($B159,'Mob match'!$C$2:$E$180,3,0),"")</f>
        <v/>
      </c>
      <c r="D159" s="63">
        <f>_xlfn.IFNA(VLOOKUP($B159,'August parkrun'!$A$2:$H$203,8,0),"")</f>
        <v>16</v>
      </c>
      <c r="E159" s="63">
        <f>_xlfn.IFNA(VLOOKUP($B159,'Weald 10K'!$E$3:$L$74,8,0),"")</f>
        <v>16</v>
      </c>
      <c r="F159" s="63">
        <f>_xlfn.IFNA(VLOOKUP($B159,KFLKnole!$C$2:$H$93,6,0),"")</f>
        <v>16</v>
      </c>
      <c r="G159" s="64"/>
      <c r="H159" s="63" t="str">
        <f>_xlfn.IFNA(VLOOKUP($B159,TurkeyRun!$B$2:$J$900,9,0),"")</f>
        <v/>
      </c>
      <c r="I159" s="63">
        <f>_xlfn.IFNA(VLOOKUP(B159,'Canterbury 10'!C:J,8,0),"")</f>
        <v>15</v>
      </c>
      <c r="J159" s="63" t="str">
        <f>_xlfn.IFNA(VLOOKUP(B159,'Greenwich 10K'!C:K,9,0),"")</f>
        <v/>
      </c>
      <c r="K159" s="63" t="str">
        <f>_xlfn.IFNA(VLOOKUP(B159,'Dartford HM'!D:J,7,0),"")</f>
        <v/>
      </c>
      <c r="L159" s="63" t="str">
        <f>_xlfn.IFNA(VLOOKUP(B159,'TED PEPPER 10K'!E:J,6,0),"")</f>
        <v/>
      </c>
      <c r="M159" s="63" t="str">
        <f>_xlfn.IFNA(VLOOKUP(B159,'Darent Valley 10K'!E:J,6,0),"")</f>
        <v/>
      </c>
      <c r="N159" s="63" t="str">
        <f>_xlfn.IFNA(VLOOKUP(B159,'Harvel 5'!D:K,8,0),"")</f>
        <v/>
      </c>
      <c r="O159" s="65">
        <f t="shared" si="22"/>
        <v>63</v>
      </c>
      <c r="P159" s="73" t="e">
        <f>SUM(LARGE(C159:N159,{1,2,3,4,5,6,7,8}))</f>
        <v>#NUM!</v>
      </c>
      <c r="Q159" s="63">
        <f t="shared" si="21"/>
        <v>63</v>
      </c>
      <c r="R159" s="66">
        <f t="shared" si="29"/>
        <v>9</v>
      </c>
      <c r="S159" s="108">
        <f t="shared" si="23"/>
        <v>4</v>
      </c>
      <c r="T159" t="str">
        <f t="shared" si="24"/>
        <v>I9</v>
      </c>
      <c r="U159" t="str">
        <f t="shared" si="25"/>
        <v>Diane WINCH</v>
      </c>
      <c r="V159">
        <f t="shared" si="26"/>
        <v>63</v>
      </c>
      <c r="W159">
        <f t="shared" si="27"/>
        <v>4</v>
      </c>
    </row>
    <row r="160" spans="1:23" hidden="1">
      <c r="A160" s="107" t="s">
        <v>113</v>
      </c>
      <c r="B160" s="62" t="s">
        <v>141</v>
      </c>
      <c r="C160" s="63">
        <f>_xlfn.IFNA(VLOOKUP($B160,'Mob match'!$C$2:$E$180,3,0),"")</f>
        <v>15</v>
      </c>
      <c r="D160" s="63">
        <f>_xlfn.IFNA(VLOOKUP($B160,'August parkrun'!$A$2:$H$203,8,0),"")</f>
        <v>1</v>
      </c>
      <c r="E160" s="63" t="str">
        <f>_xlfn.IFNA(VLOOKUP($B160,'Weald 10K'!$E$3:$L$74,8,0),"")</f>
        <v/>
      </c>
      <c r="F160" s="63">
        <f>_xlfn.IFNA(VLOOKUP($B160,KFLKnole!$C$2:$H$93,6,0),"")</f>
        <v>10</v>
      </c>
      <c r="G160" s="64"/>
      <c r="H160" s="63">
        <f>_xlfn.IFNA(VLOOKUP($B160,TurkeyRun!$B$2:$J$900,9,0),"")</f>
        <v>12</v>
      </c>
      <c r="I160" s="63">
        <f>_xlfn.IFNA(VLOOKUP(B160,'Canterbury 10'!C:J,8,0),"")</f>
        <v>16</v>
      </c>
      <c r="J160" s="63">
        <f>_xlfn.IFNA(VLOOKUP(B160,'Greenwich 10K'!C:K,9,0),"")</f>
        <v>15</v>
      </c>
      <c r="K160" s="63">
        <f>_xlfn.IFNA(VLOOKUP(B160,'Dartford HM'!D:J,7,0),"")</f>
        <v>15</v>
      </c>
      <c r="L160" s="63" t="str">
        <f>_xlfn.IFNA(VLOOKUP(B160,'TED PEPPER 10K'!E:J,6,0),"")</f>
        <v/>
      </c>
      <c r="M160" s="63" t="str">
        <f>_xlfn.IFNA(VLOOKUP(B160,'Darent Valley 10K'!E:J,6,0),"")</f>
        <v/>
      </c>
      <c r="N160" s="63">
        <f>_xlfn.IFNA(VLOOKUP(B160,'Harvel 5'!D:K,8,0),"")</f>
        <v>13</v>
      </c>
      <c r="O160" s="65">
        <f t="shared" si="22"/>
        <v>97</v>
      </c>
      <c r="P160" s="73">
        <f>SUM(LARGE(C160:N160,{1,2,3,4,5,6,7,8}))</f>
        <v>97</v>
      </c>
      <c r="Q160" s="63">
        <f t="shared" si="21"/>
        <v>97</v>
      </c>
      <c r="R160" s="66">
        <f t="shared" si="29"/>
        <v>6</v>
      </c>
      <c r="S160" s="108">
        <f t="shared" si="23"/>
        <v>8</v>
      </c>
      <c r="T160" t="str">
        <f t="shared" si="24"/>
        <v>I6</v>
      </c>
      <c r="U160" t="str">
        <f t="shared" si="25"/>
        <v>Helen Powell</v>
      </c>
      <c r="V160">
        <f t="shared" si="26"/>
        <v>97</v>
      </c>
      <c r="W160">
        <f t="shared" si="27"/>
        <v>8</v>
      </c>
    </row>
    <row r="161" spans="1:23" hidden="1">
      <c r="A161" s="107" t="s">
        <v>113</v>
      </c>
      <c r="B161" s="62" t="s">
        <v>129</v>
      </c>
      <c r="C161" s="63">
        <f>_xlfn.IFNA(VLOOKUP($B161,'Mob match'!$C$2:$E$180,3,0),"")</f>
        <v>13</v>
      </c>
      <c r="D161" s="63">
        <f>_xlfn.IFNA(VLOOKUP($B161,'August parkrun'!$A$2:$H$203,8,0),"")</f>
        <v>15</v>
      </c>
      <c r="E161" s="63">
        <f>_xlfn.IFNA(VLOOKUP($B161,'Weald 10K'!$E$3:$L$74,8,0),"")</f>
        <v>14</v>
      </c>
      <c r="F161" s="63">
        <f>_xlfn.IFNA(VLOOKUP($B161,KFLKnole!$C$2:$H$93,6,0),"")</f>
        <v>11</v>
      </c>
      <c r="G161" s="64"/>
      <c r="H161" s="63">
        <f>_xlfn.IFNA(VLOOKUP($B161,TurkeyRun!$B$2:$J$900,9,0),"")</f>
        <v>16</v>
      </c>
      <c r="I161" s="63" t="str">
        <f>_xlfn.IFNA(VLOOKUP(B161,'Canterbury 10'!C:J,8,0),"")</f>
        <v/>
      </c>
      <c r="J161" s="63">
        <f>_xlfn.IFNA(VLOOKUP(B161,'Greenwich 10K'!C:K,9,0),"")</f>
        <v>16</v>
      </c>
      <c r="K161" s="63">
        <f>_xlfn.IFNA(VLOOKUP(B161,'Dartford HM'!D:J,7,0),"")</f>
        <v>18</v>
      </c>
      <c r="L161" s="63" t="str">
        <f>_xlfn.IFNA(VLOOKUP(B161,'TED PEPPER 10K'!E:J,6,0),"")</f>
        <v/>
      </c>
      <c r="M161" s="63" t="str">
        <f>_xlfn.IFNA(VLOOKUP(B161,'Darent Valley 10K'!E:J,6,0),"")</f>
        <v/>
      </c>
      <c r="N161" s="63" t="str">
        <f>_xlfn.IFNA(VLOOKUP(B161,'Harvel 5'!D:K,8,0),"")</f>
        <v/>
      </c>
      <c r="O161" s="65">
        <f t="shared" si="22"/>
        <v>103</v>
      </c>
      <c r="P161" s="73" t="e">
        <f>SUM(LARGE(C161:N161,{1,2,3,4,5,6,7,8}))</f>
        <v>#NUM!</v>
      </c>
      <c r="Q161" s="63">
        <f t="shared" si="21"/>
        <v>103</v>
      </c>
      <c r="R161" s="66">
        <f t="shared" si="29"/>
        <v>5</v>
      </c>
      <c r="S161" s="108">
        <f t="shared" si="23"/>
        <v>7</v>
      </c>
      <c r="T161" t="str">
        <f t="shared" si="24"/>
        <v>I5</v>
      </c>
      <c r="U161" t="str">
        <f t="shared" si="25"/>
        <v>Helena Broadway</v>
      </c>
      <c r="V161">
        <f t="shared" si="26"/>
        <v>103</v>
      </c>
      <c r="W161">
        <f t="shared" si="27"/>
        <v>7</v>
      </c>
    </row>
    <row r="162" spans="1:23" hidden="1">
      <c r="A162" s="107" t="s">
        <v>113</v>
      </c>
      <c r="B162" s="62" t="s">
        <v>144</v>
      </c>
      <c r="C162" s="63">
        <f>_xlfn.IFNA(VLOOKUP($B162,'Mob match'!$C$2:$E$180,3,0),"")</f>
        <v>14</v>
      </c>
      <c r="D162" s="63" t="str">
        <f>_xlfn.IFNA(VLOOKUP($B162,'August parkrun'!$A$2:$H$203,8,0),"")</f>
        <v/>
      </c>
      <c r="E162" s="63" t="str">
        <f>_xlfn.IFNA(VLOOKUP($B162,'Weald 10K'!$E$3:$L$74,8,0),"")</f>
        <v/>
      </c>
      <c r="F162" s="63" t="str">
        <f>_xlfn.IFNA(VLOOKUP($B162,KFLKnole!$C$2:$H$93,6,0),"")</f>
        <v/>
      </c>
      <c r="G162" s="64"/>
      <c r="H162" s="63" t="str">
        <f>_xlfn.IFNA(VLOOKUP($B162,TurkeyRun!$B$2:$J$900,9,0),"")</f>
        <v/>
      </c>
      <c r="I162" s="63" t="str">
        <f>_xlfn.IFNA(VLOOKUP(B162,'Canterbury 10'!C:J,8,0),"")</f>
        <v/>
      </c>
      <c r="J162" s="63" t="str">
        <f>_xlfn.IFNA(VLOOKUP(B162,'Greenwich 10K'!C:K,9,0),"")</f>
        <v/>
      </c>
      <c r="K162" s="63" t="str">
        <f>_xlfn.IFNA(VLOOKUP(B162,'Dartford HM'!D:J,7,0),"")</f>
        <v/>
      </c>
      <c r="L162" s="63">
        <f>_xlfn.IFNA(VLOOKUP(B162,'TED PEPPER 10K'!E:J,6,0),"")</f>
        <v>15</v>
      </c>
      <c r="M162" s="63" t="str">
        <f>_xlfn.IFNA(VLOOKUP(B162,'Darent Valley 10K'!E:J,6,0),"")</f>
        <v/>
      </c>
      <c r="N162" s="63" t="str">
        <f>_xlfn.IFNA(VLOOKUP(B162,'Harvel 5'!D:K,8,0),"")</f>
        <v/>
      </c>
      <c r="O162" s="65">
        <f t="shared" si="22"/>
        <v>29</v>
      </c>
      <c r="P162" s="73" t="e">
        <f>SUM(LARGE(C162:N162,{1,2,3,4,5,6,7,8}))</f>
        <v>#NUM!</v>
      </c>
      <c r="Q162" s="63">
        <f t="shared" si="21"/>
        <v>29</v>
      </c>
      <c r="R162" s="66">
        <f t="shared" si="29"/>
        <v>12</v>
      </c>
      <c r="S162" s="108">
        <f t="shared" si="23"/>
        <v>2</v>
      </c>
      <c r="T162" t="str">
        <f t="shared" si="24"/>
        <v>I12</v>
      </c>
      <c r="U162" t="str">
        <f t="shared" si="25"/>
        <v>Hilary Williams</v>
      </c>
      <c r="V162">
        <f t="shared" si="26"/>
        <v>29</v>
      </c>
      <c r="W162">
        <f t="shared" si="27"/>
        <v>2</v>
      </c>
    </row>
    <row r="163" spans="1:23" hidden="1">
      <c r="A163" s="107" t="s">
        <v>113</v>
      </c>
      <c r="B163" s="62" t="s">
        <v>125</v>
      </c>
      <c r="C163" s="63" t="str">
        <f>_xlfn.IFNA(VLOOKUP($B163,'Mob match'!$C$2:$E$180,3,0),"")</f>
        <v/>
      </c>
      <c r="D163" s="63">
        <f>_xlfn.IFNA(VLOOKUP($B163,'August parkrun'!$A$2:$H$203,8,0),"")</f>
        <v>0</v>
      </c>
      <c r="E163" s="63" t="str">
        <f>_xlfn.IFNA(VLOOKUP($B163,'Weald 10K'!$E$3:$L$74,8,0),"")</f>
        <v/>
      </c>
      <c r="F163" s="63" t="str">
        <f>_xlfn.IFNA(VLOOKUP($B163,KFLKnole!$C$2:$H$93,6,0),"")</f>
        <v/>
      </c>
      <c r="G163" s="64"/>
      <c r="H163" s="63" t="str">
        <f>_xlfn.IFNA(VLOOKUP($B163,TurkeyRun!$B$2:$J$900,9,0),"")</f>
        <v/>
      </c>
      <c r="I163" s="63" t="str">
        <f>_xlfn.IFNA(VLOOKUP(B163,'Canterbury 10'!C:J,8,0),"")</f>
        <v/>
      </c>
      <c r="J163" s="63" t="str">
        <f>_xlfn.IFNA(VLOOKUP(B163,'Greenwich 10K'!C:K,9,0),"")</f>
        <v/>
      </c>
      <c r="K163" s="63">
        <f>_xlfn.IFNA(VLOOKUP(B163,'Dartford HM'!D:J,7,0),"")</f>
        <v>13</v>
      </c>
      <c r="L163" s="63" t="str">
        <f>_xlfn.IFNA(VLOOKUP(B163,'TED PEPPER 10K'!E:J,6,0),"")</f>
        <v/>
      </c>
      <c r="M163" s="63" t="str">
        <f>_xlfn.IFNA(VLOOKUP(B163,'Darent Valley 10K'!E:J,6,0),"")</f>
        <v/>
      </c>
      <c r="N163" s="63" t="str">
        <f>_xlfn.IFNA(VLOOKUP(B163,'Harvel 5'!D:K,8,0),"")</f>
        <v/>
      </c>
      <c r="O163" s="65">
        <f t="shared" si="22"/>
        <v>13</v>
      </c>
      <c r="P163" s="73" t="e">
        <f>SUM(LARGE(C163:N163,{1,2,3,4,5,6,7,8}))</f>
        <v>#NUM!</v>
      </c>
      <c r="Q163" s="63">
        <f t="shared" si="21"/>
        <v>13</v>
      </c>
      <c r="R163" s="66">
        <f t="shared" si="29"/>
        <v>19</v>
      </c>
      <c r="S163" s="108">
        <f t="shared" si="23"/>
        <v>2</v>
      </c>
      <c r="T163" t="str">
        <f t="shared" si="24"/>
        <v>I19</v>
      </c>
      <c r="U163" t="str">
        <f t="shared" si="25"/>
        <v>Jacqueline HADDEN</v>
      </c>
      <c r="V163">
        <f t="shared" si="26"/>
        <v>13</v>
      </c>
      <c r="W163">
        <f t="shared" si="27"/>
        <v>2</v>
      </c>
    </row>
    <row r="164" spans="1:23" hidden="1">
      <c r="A164" s="107" t="s">
        <v>113</v>
      </c>
      <c r="B164" s="62" t="s">
        <v>99</v>
      </c>
      <c r="C164" s="63">
        <f>_xlfn.IFNA(VLOOKUP($B164,'Mob match'!$C$2:$E$180,3,0),"")</f>
        <v>8</v>
      </c>
      <c r="D164" s="63">
        <f>_xlfn.IFNA(VLOOKUP($B164,'August parkrun'!$A$2:$H$203,8,0),"")</f>
        <v>13</v>
      </c>
      <c r="E164" s="63">
        <f>_xlfn.IFNA(VLOOKUP($B164,'Weald 10K'!$E$3:$L$74,8,0),"")</f>
        <v>13</v>
      </c>
      <c r="F164" s="63">
        <f>_xlfn.IFNA(VLOOKUP($B164,KFLKnole!$C$2:$H$93,6,0),"")</f>
        <v>12</v>
      </c>
      <c r="G164" s="64"/>
      <c r="H164" s="63">
        <f>_xlfn.IFNA(VLOOKUP($B164,TurkeyRun!$B$2:$J$900,9,0),"")</f>
        <v>15</v>
      </c>
      <c r="I164" s="63" t="str">
        <f>_xlfn.IFNA(VLOOKUP(B164,'Canterbury 10'!C:J,8,0),"")</f>
        <v/>
      </c>
      <c r="J164" s="63">
        <f>_xlfn.IFNA(VLOOKUP(B164,'Greenwich 10K'!C:K,9,0),"")</f>
        <v>14</v>
      </c>
      <c r="K164" s="63">
        <f>_xlfn.IFNA(VLOOKUP(B164,'Dartford HM'!D:J,7,0),"")</f>
        <v>14</v>
      </c>
      <c r="L164" s="63" t="str">
        <f>_xlfn.IFNA(VLOOKUP(B164,'TED PEPPER 10K'!E:J,6,0),"")</f>
        <v/>
      </c>
      <c r="M164" s="63">
        <f>_xlfn.IFNA(VLOOKUP(B164,'Darent Valley 10K'!E:J,6,0),"")</f>
        <v>15</v>
      </c>
      <c r="N164" s="63" t="str">
        <f>_xlfn.IFNA(VLOOKUP(B164,'Harvel 5'!D:K,8,0),"")</f>
        <v/>
      </c>
      <c r="O164" s="65">
        <f t="shared" si="22"/>
        <v>104</v>
      </c>
      <c r="P164" s="73">
        <f>SUM(LARGE(C164:N164,{1,2,3,4,5,6,7,8}))</f>
        <v>104</v>
      </c>
      <c r="Q164" s="63">
        <f t="shared" si="21"/>
        <v>104</v>
      </c>
      <c r="R164" s="66">
        <f t="shared" si="29"/>
        <v>4</v>
      </c>
      <c r="S164" s="108">
        <f t="shared" si="23"/>
        <v>8</v>
      </c>
      <c r="T164" t="str">
        <f t="shared" si="24"/>
        <v>I4</v>
      </c>
      <c r="U164" t="str">
        <f t="shared" si="25"/>
        <v>Janice Mitchell</v>
      </c>
      <c r="V164">
        <f t="shared" si="26"/>
        <v>104</v>
      </c>
      <c r="W164">
        <f t="shared" si="27"/>
        <v>8</v>
      </c>
    </row>
    <row r="165" spans="1:23" hidden="1">
      <c r="A165" s="107" t="s">
        <v>113</v>
      </c>
      <c r="B165" s="62" t="s">
        <v>133</v>
      </c>
      <c r="C165" s="63">
        <f>_xlfn.IFNA(VLOOKUP($B165,'Mob match'!$C$2:$E$180,3,0),"")</f>
        <v>15</v>
      </c>
      <c r="D165" s="63">
        <f>_xlfn.IFNA(VLOOKUP($B165,'August parkrun'!$A$2:$H$203,8,0),"")</f>
        <v>0</v>
      </c>
      <c r="E165" s="63" t="str">
        <f>_xlfn.IFNA(VLOOKUP($B165,'Weald 10K'!$E$3:$L$74,8,0),"")</f>
        <v/>
      </c>
      <c r="F165" s="63" t="str">
        <f>_xlfn.IFNA(VLOOKUP($B165,KFLKnole!$C$2:$H$93,6,0),"")</f>
        <v/>
      </c>
      <c r="G165" s="64"/>
      <c r="H165" s="63" t="str">
        <f>_xlfn.IFNA(VLOOKUP($B165,TurkeyRun!$B$2:$J$900,9,0),"")</f>
        <v/>
      </c>
      <c r="I165" s="63" t="str">
        <f>_xlfn.IFNA(VLOOKUP(B165,'Canterbury 10'!C:J,8,0),"")</f>
        <v/>
      </c>
      <c r="J165" s="63" t="str">
        <f>_xlfn.IFNA(VLOOKUP(B165,'Greenwich 10K'!C:K,9,0),"")</f>
        <v/>
      </c>
      <c r="K165" s="63" t="str">
        <f>_xlfn.IFNA(VLOOKUP(B165,'Dartford HM'!D:J,7,0),"")</f>
        <v/>
      </c>
      <c r="L165" s="63" t="str">
        <f>_xlfn.IFNA(VLOOKUP(B165,'TED PEPPER 10K'!E:J,6,0),"")</f>
        <v/>
      </c>
      <c r="M165" s="63" t="str">
        <f>_xlfn.IFNA(VLOOKUP(B165,'Darent Valley 10K'!E:J,6,0),"")</f>
        <v/>
      </c>
      <c r="N165" s="63" t="str">
        <f>_xlfn.IFNA(VLOOKUP(B165,'Harvel 5'!D:K,8,0),"")</f>
        <v/>
      </c>
      <c r="O165" s="65">
        <f t="shared" si="22"/>
        <v>15</v>
      </c>
      <c r="P165" s="73" t="e">
        <f>SUM(LARGE(C165:N165,{1,2,3,4,5,6,7,8}))</f>
        <v>#NUM!</v>
      </c>
      <c r="Q165" s="63">
        <f t="shared" si="21"/>
        <v>15</v>
      </c>
      <c r="R165" s="66">
        <f t="shared" si="29"/>
        <v>15</v>
      </c>
      <c r="S165" s="108">
        <f t="shared" si="23"/>
        <v>2</v>
      </c>
      <c r="T165" t="str">
        <f t="shared" si="24"/>
        <v>I15</v>
      </c>
      <c r="U165" t="str">
        <f t="shared" si="25"/>
        <v>Jo Gambell</v>
      </c>
      <c r="V165">
        <f t="shared" si="26"/>
        <v>15</v>
      </c>
      <c r="W165">
        <f t="shared" si="27"/>
        <v>2</v>
      </c>
    </row>
    <row r="166" spans="1:23" hidden="1">
      <c r="A166" s="107" t="s">
        <v>113</v>
      </c>
      <c r="B166" s="62" t="s">
        <v>128</v>
      </c>
      <c r="C166" s="63">
        <f>_xlfn.IFNA(VLOOKUP($B166,'Mob match'!$C$2:$E$180,3,0),"")</f>
        <v>16</v>
      </c>
      <c r="D166" s="63">
        <f>_xlfn.IFNA(VLOOKUP($B166,'August parkrun'!$A$2:$H$203,8,0),"")</f>
        <v>18</v>
      </c>
      <c r="E166" s="63" t="str">
        <f>_xlfn.IFNA(VLOOKUP($B166,'Weald 10K'!$E$3:$L$74,8,0),"")</f>
        <v/>
      </c>
      <c r="F166" s="63">
        <f>_xlfn.IFNA(VLOOKUP($B166,KFLKnole!$C$2:$H$93,6,0),"")</f>
        <v>20</v>
      </c>
      <c r="G166" s="64"/>
      <c r="H166" s="63">
        <f>_xlfn.IFNA(VLOOKUP($B166,TurkeyRun!$B$2:$J$900,9,0),"")</f>
        <v>20</v>
      </c>
      <c r="I166" s="63" t="str">
        <f>_xlfn.IFNA(VLOOKUP(B166,'Canterbury 10'!C:J,8,0),"")</f>
        <v/>
      </c>
      <c r="J166" s="63">
        <f>_xlfn.IFNA(VLOOKUP(B166,'Greenwich 10K'!C:K,9,0),"")</f>
        <v>20</v>
      </c>
      <c r="K166" s="63" t="str">
        <f>_xlfn.IFNA(VLOOKUP(B166,'Dartford HM'!D:J,7,0),"")</f>
        <v/>
      </c>
      <c r="L166" s="63">
        <f>_xlfn.IFNA(VLOOKUP(B166,'TED PEPPER 10K'!E:J,6,0),"")</f>
        <v>18</v>
      </c>
      <c r="M166" s="63">
        <f>_xlfn.IFNA(VLOOKUP(B166,'Darent Valley 10K'!E:J,6,0),"")</f>
        <v>20</v>
      </c>
      <c r="N166" s="63">
        <f>_xlfn.IFNA(VLOOKUP(B166,'Harvel 5'!D:K,8,0),"")</f>
        <v>18</v>
      </c>
      <c r="O166" s="65">
        <f t="shared" si="22"/>
        <v>150</v>
      </c>
      <c r="P166" s="73">
        <f>SUM(LARGE(C166:N166,{1,2,3,4,5,6,7,8}))</f>
        <v>150</v>
      </c>
      <c r="Q166" s="63">
        <f t="shared" si="21"/>
        <v>150</v>
      </c>
      <c r="R166" s="66">
        <f t="shared" si="29"/>
        <v>1</v>
      </c>
      <c r="S166" s="108">
        <f t="shared" si="23"/>
        <v>8</v>
      </c>
      <c r="T166" t="str">
        <f t="shared" si="24"/>
        <v>I1</v>
      </c>
      <c r="U166" t="str">
        <f t="shared" si="25"/>
        <v>Julianna Jenkins</v>
      </c>
      <c r="V166">
        <f t="shared" si="26"/>
        <v>150</v>
      </c>
      <c r="W166">
        <f t="shared" si="27"/>
        <v>8</v>
      </c>
    </row>
    <row r="167" spans="1:23" hidden="1">
      <c r="A167" s="107" t="s">
        <v>113</v>
      </c>
      <c r="B167" s="62" t="s">
        <v>73</v>
      </c>
      <c r="C167" s="63">
        <f>_xlfn.IFNA(VLOOKUP($B167,'Mob match'!$C$2:$E$180,3,0),"")</f>
        <v>15</v>
      </c>
      <c r="D167" s="63" t="str">
        <f>_xlfn.IFNA(VLOOKUP($B167,'August parkrun'!$A$2:$H$203,8,0),"")</f>
        <v/>
      </c>
      <c r="E167" s="63" t="str">
        <f>_xlfn.IFNA(VLOOKUP($B167,'Weald 10K'!$E$3:$L$74,8,0),"")</f>
        <v/>
      </c>
      <c r="F167" s="63" t="str">
        <f>_xlfn.IFNA(VLOOKUP($B167,KFLKnole!$C$2:$H$93,6,0),"")</f>
        <v/>
      </c>
      <c r="G167" s="64"/>
      <c r="H167" s="63" t="str">
        <f>_xlfn.IFNA(VLOOKUP($B167,TurkeyRun!$B$2:$J$900,9,0),"")</f>
        <v/>
      </c>
      <c r="I167" s="63" t="str">
        <f>_xlfn.IFNA(VLOOKUP(B167,'Canterbury 10'!C:J,8,0),"")</f>
        <v/>
      </c>
      <c r="J167" s="63" t="str">
        <f>_xlfn.IFNA(VLOOKUP(B167,'Greenwich 10K'!C:K,9,0),"")</f>
        <v/>
      </c>
      <c r="K167" s="63" t="str">
        <f>_xlfn.IFNA(VLOOKUP(B167,'Dartford HM'!D:J,7,0),"")</f>
        <v/>
      </c>
      <c r="L167" s="63" t="str">
        <f>_xlfn.IFNA(VLOOKUP(B167,'TED PEPPER 10K'!E:J,6,0),"")</f>
        <v/>
      </c>
      <c r="M167" s="63" t="str">
        <f>_xlfn.IFNA(VLOOKUP(B167,'Darent Valley 10K'!E:J,6,0),"")</f>
        <v/>
      </c>
      <c r="N167" s="63" t="str">
        <f>_xlfn.IFNA(VLOOKUP(B167,'Harvel 5'!D:K,8,0),"")</f>
        <v/>
      </c>
      <c r="O167" s="65">
        <f t="shared" si="22"/>
        <v>15</v>
      </c>
      <c r="P167" s="73" t="e">
        <f>SUM(LARGE(C167:N167,{1,2,3,4,5,6,7,8}))</f>
        <v>#NUM!</v>
      </c>
      <c r="Q167" s="63">
        <f t="shared" si="21"/>
        <v>15</v>
      </c>
      <c r="R167" s="66">
        <f t="shared" si="29"/>
        <v>15</v>
      </c>
      <c r="S167" s="108">
        <f t="shared" si="23"/>
        <v>1</v>
      </c>
      <c r="T167" t="str">
        <f t="shared" si="24"/>
        <v>I15</v>
      </c>
      <c r="U167" t="str">
        <f t="shared" si="25"/>
        <v>Linda Whiteley</v>
      </c>
      <c r="V167">
        <f t="shared" si="26"/>
        <v>15</v>
      </c>
      <c r="W167">
        <f t="shared" si="27"/>
        <v>1</v>
      </c>
    </row>
    <row r="168" spans="1:23" hidden="1">
      <c r="A168" s="107" t="s">
        <v>113</v>
      </c>
      <c r="B168" s="62" t="s">
        <v>171</v>
      </c>
      <c r="C168" s="63" t="str">
        <f>_xlfn.IFNA(VLOOKUP($B168,'Mob match'!$C$2:$E$180,3,0),"")</f>
        <v/>
      </c>
      <c r="D168" s="63">
        <f>_xlfn.IFNA(VLOOKUP($B168,'August parkrun'!$A$2:$H$203,8,0),"")</f>
        <v>3</v>
      </c>
      <c r="E168" s="63" t="str">
        <f>_xlfn.IFNA(VLOOKUP($B168,'Weald 10K'!$E$3:$L$74,8,0),"")</f>
        <v/>
      </c>
      <c r="F168" s="63" t="str">
        <f>_xlfn.IFNA(VLOOKUP($B168,KFLKnole!$C$2:$H$93,6,0),"")</f>
        <v/>
      </c>
      <c r="G168" s="64"/>
      <c r="H168" s="63" t="str">
        <f>_xlfn.IFNA(VLOOKUP($B168,TurkeyRun!$B$2:$J$900,9,0),"")</f>
        <v/>
      </c>
      <c r="I168" s="63" t="str">
        <f>_xlfn.IFNA(VLOOKUP(B168,'Canterbury 10'!C:J,8,0),"")</f>
        <v/>
      </c>
      <c r="J168" s="63" t="str">
        <f>_xlfn.IFNA(VLOOKUP(B168,'Greenwich 10K'!C:K,9,0),"")</f>
        <v/>
      </c>
      <c r="K168" s="63" t="str">
        <f>_xlfn.IFNA(VLOOKUP(B168,'Dartford HM'!D:J,7,0),"")</f>
        <v/>
      </c>
      <c r="L168" s="63" t="str">
        <f>_xlfn.IFNA(VLOOKUP(B168,'TED PEPPER 10K'!E:J,6,0),"")</f>
        <v/>
      </c>
      <c r="M168" s="63" t="str">
        <f>_xlfn.IFNA(VLOOKUP(B168,'Darent Valley 10K'!E:J,6,0),"")</f>
        <v/>
      </c>
      <c r="N168" s="63" t="str">
        <f>_xlfn.IFNA(VLOOKUP(B168,'Harvel 5'!D:K,8,0),"")</f>
        <v/>
      </c>
      <c r="O168" s="65">
        <f t="shared" si="22"/>
        <v>3</v>
      </c>
      <c r="P168" s="73" t="e">
        <f>SUM(LARGE(C168:N168,{1,2,3,4,5,6,7,8}))</f>
        <v>#NUM!</v>
      </c>
      <c r="Q168" s="63">
        <f t="shared" si="21"/>
        <v>3</v>
      </c>
      <c r="R168" s="66">
        <f t="shared" si="29"/>
        <v>24</v>
      </c>
      <c r="S168" s="108">
        <f t="shared" si="23"/>
        <v>1</v>
      </c>
      <c r="T168" t="str">
        <f t="shared" si="24"/>
        <v>I24</v>
      </c>
      <c r="U168" t="str">
        <f t="shared" si="25"/>
        <v>Mavis WILLIAMS</v>
      </c>
      <c r="V168">
        <f t="shared" si="26"/>
        <v>3</v>
      </c>
      <c r="W168">
        <f t="shared" si="27"/>
        <v>1</v>
      </c>
    </row>
    <row r="169" spans="1:23" hidden="1">
      <c r="A169" s="107" t="s">
        <v>113</v>
      </c>
      <c r="B169" s="62" t="s">
        <v>75</v>
      </c>
      <c r="C169" s="63">
        <f>_xlfn.IFNA(VLOOKUP($B169,'Mob match'!$C$2:$E$180,3,0),"")</f>
        <v>11</v>
      </c>
      <c r="D169" s="63">
        <f>_xlfn.IFNA(VLOOKUP($B169,'August parkrun'!$A$2:$H$203,8,0),"")</f>
        <v>7</v>
      </c>
      <c r="E169" s="63" t="str">
        <f>_xlfn.IFNA(VLOOKUP($B169,'Weald 10K'!$E$3:$L$74,8,0),"")</f>
        <v/>
      </c>
      <c r="F169" s="63" t="str">
        <f>_xlfn.IFNA(VLOOKUP($B169,KFLKnole!$C$2:$H$93,6,0),"")</f>
        <v/>
      </c>
      <c r="G169" s="64"/>
      <c r="H169" s="63">
        <f>_xlfn.IFNA(VLOOKUP($B169,TurkeyRun!$B$2:$J$900,9,0),"")</f>
        <v>11</v>
      </c>
      <c r="I169" s="63" t="str">
        <f>_xlfn.IFNA(VLOOKUP(B169,'Canterbury 10'!C:J,8,0),"")</f>
        <v/>
      </c>
      <c r="J169" s="63" t="str">
        <f>_xlfn.IFNA(VLOOKUP(B169,'Greenwich 10K'!C:K,9,0),"")</f>
        <v/>
      </c>
      <c r="K169" s="63" t="str">
        <f>_xlfn.IFNA(VLOOKUP(B169,'Dartford HM'!D:J,7,0),"")</f>
        <v/>
      </c>
      <c r="L169" s="63" t="str">
        <f>_xlfn.IFNA(VLOOKUP(B169,'TED PEPPER 10K'!E:J,6,0),"")</f>
        <v/>
      </c>
      <c r="M169" s="63" t="str">
        <f>_xlfn.IFNA(VLOOKUP(B169,'Darent Valley 10K'!E:J,6,0),"")</f>
        <v/>
      </c>
      <c r="N169" s="63" t="str">
        <f>_xlfn.IFNA(VLOOKUP(B169,'Harvel 5'!D:K,8,0),"")</f>
        <v/>
      </c>
      <c r="O169" s="65">
        <f t="shared" si="22"/>
        <v>29</v>
      </c>
      <c r="P169" s="73" t="e">
        <f>SUM(LARGE(C169:N169,{1,2,3,4,5,6,7,8}))</f>
        <v>#NUM!</v>
      </c>
      <c r="Q169" s="63">
        <f t="shared" si="21"/>
        <v>29</v>
      </c>
      <c r="R169" s="66">
        <f t="shared" si="29"/>
        <v>12</v>
      </c>
      <c r="S169" s="108">
        <f t="shared" si="23"/>
        <v>3</v>
      </c>
      <c r="T169" t="str">
        <f t="shared" si="24"/>
        <v>I12</v>
      </c>
      <c r="U169" t="str">
        <f t="shared" si="25"/>
        <v>Michelle Cooper</v>
      </c>
      <c r="V169">
        <f t="shared" si="26"/>
        <v>29</v>
      </c>
      <c r="W169">
        <f t="shared" si="27"/>
        <v>3</v>
      </c>
    </row>
    <row r="170" spans="1:23" hidden="1">
      <c r="A170" s="107" t="s">
        <v>113</v>
      </c>
      <c r="B170" s="62" t="s">
        <v>74</v>
      </c>
      <c r="C170" s="63">
        <f>_xlfn.IFNA(VLOOKUP($B170,'Mob match'!$C$2:$E$180,3,0),"")</f>
        <v>12</v>
      </c>
      <c r="D170" s="63">
        <f>_xlfn.IFNA(VLOOKUP($B170,'August parkrun'!$A$2:$H$203,8,0),"")</f>
        <v>12</v>
      </c>
      <c r="E170" s="63">
        <f>_xlfn.IFNA(VLOOKUP($B170,'Weald 10K'!$E$3:$L$74,8,0),"")</f>
        <v>18</v>
      </c>
      <c r="F170" s="63" t="str">
        <f>_xlfn.IFNA(VLOOKUP($B170,KFLKnole!$C$2:$H$93,6,0),"")</f>
        <v/>
      </c>
      <c r="G170" s="64"/>
      <c r="H170" s="63">
        <f>_xlfn.IFNA(VLOOKUP($B170,TurkeyRun!$B$2:$J$900,9,0),"")</f>
        <v>13</v>
      </c>
      <c r="I170" s="63">
        <f>_xlfn.IFNA(VLOOKUP(B170,'Canterbury 10'!C:J,8,0),"")</f>
        <v>18</v>
      </c>
      <c r="J170" s="63">
        <f>_xlfn.IFNA(VLOOKUP(B170,'Greenwich 10K'!C:K,9,0),"")</f>
        <v>18</v>
      </c>
      <c r="K170" s="63">
        <f>_xlfn.IFNA(VLOOKUP(B170,'Dartford HM'!D:J,7,0),"")</f>
        <v>16</v>
      </c>
      <c r="L170" s="63" t="str">
        <f>_xlfn.IFNA(VLOOKUP(B170,'TED PEPPER 10K'!E:J,6,0),"")</f>
        <v/>
      </c>
      <c r="M170" s="63">
        <f>_xlfn.IFNA(VLOOKUP(B170,'Darent Valley 10K'!E:J,6,0),"")</f>
        <v>16</v>
      </c>
      <c r="N170" s="63">
        <f>_xlfn.IFNA(VLOOKUP(B170,'Harvel 5'!D:K,8,0),"")</f>
        <v>16</v>
      </c>
      <c r="O170" s="65">
        <f t="shared" si="22"/>
        <v>139</v>
      </c>
      <c r="P170" s="73">
        <f>SUM(LARGE(C170:N170,{1,2,3,4,5,6,7,8}))</f>
        <v>127</v>
      </c>
      <c r="Q170" s="63">
        <f t="shared" si="21"/>
        <v>127</v>
      </c>
      <c r="R170" s="66">
        <f t="shared" si="29"/>
        <v>3</v>
      </c>
      <c r="S170" s="108">
        <f t="shared" si="23"/>
        <v>9</v>
      </c>
      <c r="T170" t="str">
        <f t="shared" si="24"/>
        <v>I3</v>
      </c>
      <c r="U170" t="str">
        <f t="shared" si="25"/>
        <v>Moy McGowan</v>
      </c>
      <c r="V170">
        <f t="shared" si="26"/>
        <v>127</v>
      </c>
      <c r="W170">
        <f t="shared" si="27"/>
        <v>9</v>
      </c>
    </row>
    <row r="171" spans="1:23" hidden="1">
      <c r="A171" s="107" t="s">
        <v>113</v>
      </c>
      <c r="B171" s="62" t="s">
        <v>170</v>
      </c>
      <c r="C171" s="63" t="str">
        <f>_xlfn.IFNA(VLOOKUP($B171,'Mob match'!$C$2:$E$180,3,0),"")</f>
        <v/>
      </c>
      <c r="D171" s="63">
        <f>_xlfn.IFNA(VLOOKUP($B171,'August parkrun'!$A$2:$H$203,8,0),"")</f>
        <v>6</v>
      </c>
      <c r="E171" s="63" t="str">
        <f>_xlfn.IFNA(VLOOKUP($B171,'Weald 10K'!$E$3:$L$74,8,0),"")</f>
        <v/>
      </c>
      <c r="F171" s="63" t="str">
        <f>_xlfn.IFNA(VLOOKUP($B171,KFLKnole!$C$2:$H$93,6,0),"")</f>
        <v/>
      </c>
      <c r="G171" s="64"/>
      <c r="H171" s="63" t="str">
        <f>_xlfn.IFNA(VLOOKUP($B171,TurkeyRun!$B$2:$J$900,9,0),"")</f>
        <v/>
      </c>
      <c r="I171" s="63" t="str">
        <f>_xlfn.IFNA(VLOOKUP(B171,'Canterbury 10'!C:J,8,0),"")</f>
        <v/>
      </c>
      <c r="J171" s="63" t="str">
        <f>_xlfn.IFNA(VLOOKUP(B171,'Greenwich 10K'!C:K,9,0),"")</f>
        <v/>
      </c>
      <c r="K171" s="63" t="str">
        <f>_xlfn.IFNA(VLOOKUP(B171,'Dartford HM'!D:J,7,0),"")</f>
        <v/>
      </c>
      <c r="L171" s="63" t="str">
        <f>_xlfn.IFNA(VLOOKUP(B171,'TED PEPPER 10K'!E:J,6,0),"")</f>
        <v/>
      </c>
      <c r="M171" s="63" t="str">
        <f>_xlfn.IFNA(VLOOKUP(B171,'Darent Valley 10K'!E:J,6,0),"")</f>
        <v/>
      </c>
      <c r="N171" s="63" t="str">
        <f>_xlfn.IFNA(VLOOKUP(B171,'Harvel 5'!D:K,8,0),"")</f>
        <v/>
      </c>
      <c r="O171" s="65">
        <f t="shared" si="22"/>
        <v>6</v>
      </c>
      <c r="P171" s="73" t="e">
        <f>SUM(LARGE(C171:N171,{1,2,3,4,5,6,7,8}))</f>
        <v>#NUM!</v>
      </c>
      <c r="Q171" s="63">
        <f t="shared" si="21"/>
        <v>6</v>
      </c>
      <c r="R171" s="66">
        <f t="shared" si="29"/>
        <v>22</v>
      </c>
      <c r="S171" s="108">
        <f t="shared" si="23"/>
        <v>1</v>
      </c>
      <c r="T171" t="str">
        <f t="shared" si="24"/>
        <v>I22</v>
      </c>
      <c r="U171" t="str">
        <f t="shared" si="25"/>
        <v>Peter SEED</v>
      </c>
      <c r="V171">
        <f t="shared" si="26"/>
        <v>6</v>
      </c>
      <c r="W171">
        <f t="shared" si="27"/>
        <v>1</v>
      </c>
    </row>
    <row r="172" spans="1:23" hidden="1">
      <c r="A172" s="107" t="s">
        <v>113</v>
      </c>
      <c r="B172" s="62" t="s">
        <v>200</v>
      </c>
      <c r="C172" s="63" t="str">
        <f>_xlfn.IFNA(VLOOKUP($B172,'Mob match'!$C$2:$E$180,3,0),"")</f>
        <v/>
      </c>
      <c r="D172" s="63">
        <f>_xlfn.IFNA(VLOOKUP($B172,'August parkrun'!$A$2:$H$203,8,0),"")</f>
        <v>11</v>
      </c>
      <c r="E172" s="63" t="str">
        <f>_xlfn.IFNA(VLOOKUP($B172,'Weald 10K'!$E$3:$L$74,8,0),"")</f>
        <v/>
      </c>
      <c r="F172" s="63" t="str">
        <f>_xlfn.IFNA(VLOOKUP($B172,KFLKnole!$C$2:$H$93,6,0),"")</f>
        <v/>
      </c>
      <c r="G172" s="64"/>
      <c r="H172" s="63" t="str">
        <f>_xlfn.IFNA(VLOOKUP($B172,TurkeyRun!$B$2:$J$900,9,0),"")</f>
        <v/>
      </c>
      <c r="I172" s="63" t="str">
        <f>_xlfn.IFNA(VLOOKUP(B172,'Canterbury 10'!C:J,8,0),"")</f>
        <v/>
      </c>
      <c r="J172" s="63" t="str">
        <f>_xlfn.IFNA(VLOOKUP(B172,'Greenwich 10K'!C:K,9,0),"")</f>
        <v/>
      </c>
      <c r="K172" s="63" t="str">
        <f>_xlfn.IFNA(VLOOKUP(B172,'Dartford HM'!D:J,7,0),"")</f>
        <v/>
      </c>
      <c r="L172" s="63" t="str">
        <f>_xlfn.IFNA(VLOOKUP(B172,'TED PEPPER 10K'!E:J,6,0),"")</f>
        <v/>
      </c>
      <c r="M172" s="63" t="str">
        <f>_xlfn.IFNA(VLOOKUP(B172,'Darent Valley 10K'!E:J,6,0),"")</f>
        <v/>
      </c>
      <c r="N172" s="63" t="str">
        <f>_xlfn.IFNA(VLOOKUP(B172,'Harvel 5'!D:K,8,0),"")</f>
        <v/>
      </c>
      <c r="O172" s="65">
        <f t="shared" si="22"/>
        <v>11</v>
      </c>
      <c r="P172" s="73" t="e">
        <f>SUM(LARGE(C172:N172,{1,2,3,4,5,6,7,8}))</f>
        <v>#NUM!</v>
      </c>
      <c r="Q172" s="63">
        <f t="shared" si="21"/>
        <v>11</v>
      </c>
      <c r="R172" s="66">
        <f t="shared" si="29"/>
        <v>20</v>
      </c>
      <c r="S172" s="108">
        <f t="shared" si="23"/>
        <v>1</v>
      </c>
      <c r="T172" t="str">
        <f t="shared" si="24"/>
        <v>I20</v>
      </c>
      <c r="U172" t="str">
        <f t="shared" si="25"/>
        <v>Ray SIEVEY</v>
      </c>
      <c r="V172">
        <f t="shared" si="26"/>
        <v>11</v>
      </c>
      <c r="W172">
        <f t="shared" si="27"/>
        <v>1</v>
      </c>
    </row>
    <row r="173" spans="1:23" hidden="1">
      <c r="A173" s="107" t="s">
        <v>113</v>
      </c>
      <c r="B173" s="62" t="s">
        <v>155</v>
      </c>
      <c r="C173" s="63">
        <f>_xlfn.IFNA(VLOOKUP($B173,'Mob match'!$C$2:$E$180,3,0),"")</f>
        <v>15</v>
      </c>
      <c r="D173" s="63" t="str">
        <f>_xlfn.IFNA(VLOOKUP($B173,'August parkrun'!$A$2:$H$203,8,0),"")</f>
        <v/>
      </c>
      <c r="E173" s="63" t="str">
        <f>_xlfn.IFNA(VLOOKUP($B173,'Weald 10K'!$E$3:$L$74,8,0),"")</f>
        <v/>
      </c>
      <c r="F173" s="63" t="str">
        <f>_xlfn.IFNA(VLOOKUP($B173,KFLKnole!$C$2:$H$93,6,0),"")</f>
        <v/>
      </c>
      <c r="G173" s="64"/>
      <c r="H173" s="63" t="str">
        <f>_xlfn.IFNA(VLOOKUP($B173,TurkeyRun!$B$2:$J$900,9,0),"")</f>
        <v/>
      </c>
      <c r="I173" s="63" t="str">
        <f>_xlfn.IFNA(VLOOKUP(B173,'Canterbury 10'!C:J,8,0),"")</f>
        <v/>
      </c>
      <c r="J173" s="63" t="str">
        <f>_xlfn.IFNA(VLOOKUP(B173,'Greenwich 10K'!C:K,9,0),"")</f>
        <v/>
      </c>
      <c r="K173" s="63" t="str">
        <f>_xlfn.IFNA(VLOOKUP(B173,'Dartford HM'!D:J,7,0),"")</f>
        <v/>
      </c>
      <c r="L173" s="63" t="str">
        <f>_xlfn.IFNA(VLOOKUP(B173,'TED PEPPER 10K'!E:J,6,0),"")</f>
        <v/>
      </c>
      <c r="M173" s="63" t="str">
        <f>_xlfn.IFNA(VLOOKUP(B173,'Darent Valley 10K'!E:J,6,0),"")</f>
        <v/>
      </c>
      <c r="N173" s="63" t="str">
        <f>_xlfn.IFNA(VLOOKUP(B173,'Harvel 5'!D:K,8,0),"")</f>
        <v/>
      </c>
      <c r="O173" s="65">
        <f t="shared" si="22"/>
        <v>15</v>
      </c>
      <c r="P173" s="73" t="e">
        <f>SUM(LARGE(C173:N173,{1,2,3,4,5,6,7,8}))</f>
        <v>#NUM!</v>
      </c>
      <c r="Q173" s="63">
        <f t="shared" si="21"/>
        <v>15</v>
      </c>
      <c r="R173" s="66">
        <f t="shared" si="29"/>
        <v>15</v>
      </c>
      <c r="S173" s="108">
        <f t="shared" si="23"/>
        <v>1</v>
      </c>
      <c r="T173" t="str">
        <f t="shared" si="24"/>
        <v>I15</v>
      </c>
      <c r="U173" t="str">
        <f t="shared" si="25"/>
        <v>Sherry Bevan</v>
      </c>
      <c r="V173">
        <f t="shared" si="26"/>
        <v>15</v>
      </c>
      <c r="W173">
        <f t="shared" si="27"/>
        <v>1</v>
      </c>
    </row>
    <row r="174" spans="1:23" hidden="1">
      <c r="A174" s="107" t="s">
        <v>113</v>
      </c>
      <c r="B174" s="62" t="s">
        <v>69</v>
      </c>
      <c r="C174" s="63">
        <f>_xlfn.IFNA(VLOOKUP($B174,'Mob match'!$C$2:$E$180,3,0),"")</f>
        <v>18</v>
      </c>
      <c r="D174" s="63">
        <f>_xlfn.IFNA(VLOOKUP($B174,'August parkrun'!$A$2:$H$203,8,0),"")</f>
        <v>5</v>
      </c>
      <c r="E174" s="63" t="str">
        <f>_xlfn.IFNA(VLOOKUP($B174,'Weald 10K'!$E$3:$L$74,8,0),"")</f>
        <v/>
      </c>
      <c r="F174" s="63">
        <f>_xlfn.IFNA(VLOOKUP($B174,KFLKnole!$C$2:$H$93,6,0),"")</f>
        <v>14</v>
      </c>
      <c r="G174" s="64"/>
      <c r="H174" s="63">
        <f>_xlfn.IFNA(VLOOKUP($B174,TurkeyRun!$B$2:$J$900,9,0),"")</f>
        <v>14</v>
      </c>
      <c r="I174" s="63">
        <f>_xlfn.IFNA(VLOOKUP(B174,'Canterbury 10'!C:J,8,0),"")</f>
        <v>20</v>
      </c>
      <c r="J174" s="63" t="str">
        <f>_xlfn.IFNA(VLOOKUP(B174,'Greenwich 10K'!C:K,9,0),"")</f>
        <v/>
      </c>
      <c r="K174" s="63">
        <f>_xlfn.IFNA(VLOOKUP(B174,'Dartford HM'!D:J,7,0),"")</f>
        <v>20</v>
      </c>
      <c r="L174" s="63">
        <f>_xlfn.IFNA(VLOOKUP(B174,'TED PEPPER 10K'!E:J,6,0),"")</f>
        <v>20</v>
      </c>
      <c r="M174" s="63">
        <f>_xlfn.IFNA(VLOOKUP(B174,'Darent Valley 10K'!E:J,6,0),"")</f>
        <v>18</v>
      </c>
      <c r="N174" s="63">
        <f>_xlfn.IFNA(VLOOKUP(B174,'Harvel 5'!D:K,8,0),"")</f>
        <v>20</v>
      </c>
      <c r="O174" s="65">
        <f t="shared" si="22"/>
        <v>149</v>
      </c>
      <c r="P174" s="73">
        <f>SUM(LARGE(C174:N174,{1,2,3,4,5,6,7,8}))</f>
        <v>144</v>
      </c>
      <c r="Q174" s="63">
        <f t="shared" si="21"/>
        <v>144</v>
      </c>
      <c r="R174" s="66">
        <f t="shared" si="29"/>
        <v>2</v>
      </c>
      <c r="S174" s="108">
        <f t="shared" si="23"/>
        <v>9</v>
      </c>
      <c r="T174" t="str">
        <f t="shared" si="24"/>
        <v>I2</v>
      </c>
      <c r="U174" t="str">
        <f t="shared" si="25"/>
        <v>Spencer Davis</v>
      </c>
      <c r="V174">
        <f t="shared" si="26"/>
        <v>144</v>
      </c>
      <c r="W174">
        <f t="shared" si="27"/>
        <v>9</v>
      </c>
    </row>
    <row r="175" spans="1:23" hidden="1">
      <c r="A175" s="107" t="s">
        <v>113</v>
      </c>
      <c r="B175" s="62" t="s">
        <v>122</v>
      </c>
      <c r="C175" s="63" t="str">
        <f>_xlfn.IFNA(VLOOKUP($B175,'Mob match'!$C$2:$E$180,3,0),"")</f>
        <v/>
      </c>
      <c r="D175" s="63">
        <f>_xlfn.IFNA(VLOOKUP($B175,'August parkrun'!$A$2:$H$203,8,0),"")</f>
        <v>9</v>
      </c>
      <c r="E175" s="63">
        <f>_xlfn.IFNA(VLOOKUP($B175,'Weald 10K'!$E$3:$L$74,8,0),"")</f>
        <v>15</v>
      </c>
      <c r="F175" s="63">
        <f>_xlfn.IFNA(VLOOKUP($B175,KFLKnole!$C$2:$H$93,6,0),"")</f>
        <v>15</v>
      </c>
      <c r="G175" s="64"/>
      <c r="H175" s="63" t="str">
        <f>_xlfn.IFNA(VLOOKUP($B175,TurkeyRun!$B$2:$J$900,9,0),"")</f>
        <v/>
      </c>
      <c r="I175" s="63" t="str">
        <f>_xlfn.IFNA(VLOOKUP(B175,'Canterbury 10'!C:J,8,0),"")</f>
        <v/>
      </c>
      <c r="J175" s="63" t="str">
        <f>_xlfn.IFNA(VLOOKUP(B175,'Greenwich 10K'!C:K,9,0),"")</f>
        <v/>
      </c>
      <c r="K175" s="63" t="str">
        <f>_xlfn.IFNA(VLOOKUP(B175,'Dartford HM'!D:J,7,0),"")</f>
        <v/>
      </c>
      <c r="L175" s="63" t="str">
        <f>_xlfn.IFNA(VLOOKUP(B175,'TED PEPPER 10K'!E:J,6,0),"")</f>
        <v/>
      </c>
      <c r="M175" s="63">
        <f>_xlfn.IFNA(VLOOKUP(B175,'Darent Valley 10K'!E:J,6,0),"")</f>
        <v>14</v>
      </c>
      <c r="N175" s="63">
        <f>_xlfn.IFNA(VLOOKUP(B175,'Harvel 5'!D:K,8,0),"")</f>
        <v>15</v>
      </c>
      <c r="O175" s="65">
        <f t="shared" si="22"/>
        <v>68</v>
      </c>
      <c r="P175" s="73" t="e">
        <f>SUM(LARGE(C175:N175,{1,2,3,4,5,6,7,8}))</f>
        <v>#NUM!</v>
      </c>
      <c r="Q175" s="63">
        <f t="shared" si="21"/>
        <v>68</v>
      </c>
      <c r="R175" s="66">
        <f t="shared" si="29"/>
        <v>8</v>
      </c>
      <c r="S175" s="108">
        <f t="shared" si="23"/>
        <v>5</v>
      </c>
      <c r="T175" t="str">
        <f t="shared" si="24"/>
        <v>I8</v>
      </c>
      <c r="U175" t="str">
        <f t="shared" si="25"/>
        <v>Susan HANNEY</v>
      </c>
      <c r="V175">
        <f t="shared" si="26"/>
        <v>68</v>
      </c>
      <c r="W175">
        <f t="shared" si="27"/>
        <v>5</v>
      </c>
    </row>
    <row r="176" spans="1:23" hidden="1">
      <c r="A176" s="107" t="s">
        <v>113</v>
      </c>
      <c r="B176" s="62" t="s">
        <v>197</v>
      </c>
      <c r="C176" s="63" t="str">
        <f>_xlfn.IFNA(VLOOKUP($B176,'Mob match'!$C$2:$E$180,3,0),"")</f>
        <v/>
      </c>
      <c r="D176" s="63">
        <f>_xlfn.IFNA(VLOOKUP($B176,'August parkrun'!$A$2:$H$203,8,0),"")</f>
        <v>14</v>
      </c>
      <c r="E176" s="63" t="str">
        <f>_xlfn.IFNA(VLOOKUP($B176,'Weald 10K'!$E$3:$L$74,8,0),"")</f>
        <v/>
      </c>
      <c r="F176" s="63" t="str">
        <f>_xlfn.IFNA(VLOOKUP($B176,KFLKnole!$C$2:$H$93,6,0),"")</f>
        <v/>
      </c>
      <c r="G176" s="64"/>
      <c r="H176" s="63" t="str">
        <f>_xlfn.IFNA(VLOOKUP($B176,TurkeyRun!$B$2:$J$900,9,0),"")</f>
        <v/>
      </c>
      <c r="I176" s="63" t="str">
        <f>_xlfn.IFNA(VLOOKUP(B176,'Canterbury 10'!C:J,8,0),"")</f>
        <v/>
      </c>
      <c r="J176" s="63" t="str">
        <f>_xlfn.IFNA(VLOOKUP(B176,'Greenwich 10K'!C:K,9,0),"")</f>
        <v/>
      </c>
      <c r="K176" s="63" t="str">
        <f>_xlfn.IFNA(VLOOKUP(B176,'Dartford HM'!D:J,7,0),"")</f>
        <v/>
      </c>
      <c r="L176" s="63" t="str">
        <f>_xlfn.IFNA(VLOOKUP(B176,'TED PEPPER 10K'!E:J,6,0),"")</f>
        <v/>
      </c>
      <c r="M176" s="63" t="str">
        <f>_xlfn.IFNA(VLOOKUP(B176,'Darent Valley 10K'!E:J,6,0),"")</f>
        <v/>
      </c>
      <c r="N176" s="63" t="str">
        <f>_xlfn.IFNA(VLOOKUP(B176,'Harvel 5'!D:K,8,0),"")</f>
        <v/>
      </c>
      <c r="O176" s="65">
        <f t="shared" si="22"/>
        <v>14</v>
      </c>
      <c r="P176" s="73" t="e">
        <f>SUM(LARGE(C176:N176,{1,2,3,4,5,6,7,8}))</f>
        <v>#NUM!</v>
      </c>
      <c r="Q176" s="63">
        <f t="shared" si="21"/>
        <v>14</v>
      </c>
      <c r="R176" s="66">
        <f t="shared" si="29"/>
        <v>18</v>
      </c>
      <c r="S176" s="108">
        <f t="shared" si="23"/>
        <v>1</v>
      </c>
      <c r="T176" t="str">
        <f t="shared" si="24"/>
        <v>I18</v>
      </c>
      <c r="U176" t="str">
        <f t="shared" si="25"/>
        <v>Tracey BRADEN</v>
      </c>
      <c r="V176">
        <f t="shared" si="26"/>
        <v>14</v>
      </c>
      <c r="W176">
        <f t="shared" si="27"/>
        <v>1</v>
      </c>
    </row>
    <row r="177" spans="1:23" ht="15.75" hidden="1" thickBot="1">
      <c r="A177" s="109" t="s">
        <v>113</v>
      </c>
      <c r="B177" s="110" t="s">
        <v>174</v>
      </c>
      <c r="C177" s="111" t="str">
        <f>_xlfn.IFNA(VLOOKUP($B177,'Mob match'!$C$2:$E$180,3,0),"")</f>
        <v/>
      </c>
      <c r="D177" s="111">
        <f>_xlfn.IFNA(VLOOKUP($B177,'August parkrun'!$A$2:$H$203,8,0),"")</f>
        <v>0</v>
      </c>
      <c r="E177" s="111" t="str">
        <f>_xlfn.IFNA(VLOOKUP($B177,'Weald 10K'!$E$3:$L$74,8,0),"")</f>
        <v/>
      </c>
      <c r="F177" s="111" t="str">
        <f>_xlfn.IFNA(VLOOKUP($B177,KFLKnole!$C$2:$H$93,6,0),"")</f>
        <v/>
      </c>
      <c r="G177" s="112"/>
      <c r="H177" s="111">
        <f>_xlfn.IFNA(VLOOKUP($B177,TurkeyRun!$B$2:$J$900,9,0),"")</f>
        <v>10</v>
      </c>
      <c r="I177" s="111" t="str">
        <f>_xlfn.IFNA(VLOOKUP(B177,'Canterbury 10'!C:J,8,0),"")</f>
        <v/>
      </c>
      <c r="J177" s="111" t="str">
        <f>_xlfn.IFNA(VLOOKUP(B177,'Greenwich 10K'!C:K,9,0),"")</f>
        <v/>
      </c>
      <c r="K177" s="111" t="str">
        <f>_xlfn.IFNA(VLOOKUP(B177,'Dartford HM'!D:J,7,0),"")</f>
        <v/>
      </c>
      <c r="L177" s="111" t="str">
        <f>_xlfn.IFNA(VLOOKUP(B177,'TED PEPPER 10K'!E:J,6,0),"")</f>
        <v/>
      </c>
      <c r="M177" s="111" t="str">
        <f>_xlfn.IFNA(VLOOKUP(B177,'Darent Valley 10K'!E:J,6,0),"")</f>
        <v/>
      </c>
      <c r="N177" s="111" t="str">
        <f>_xlfn.IFNA(VLOOKUP(B177,'Harvel 5'!D:K,8,0),"")</f>
        <v/>
      </c>
      <c r="O177" s="113">
        <f t="shared" si="22"/>
        <v>10</v>
      </c>
      <c r="P177" s="131" t="e">
        <f>SUM(LARGE(C177:N177,{1,2,3,4,5,6,7,8}))</f>
        <v>#NUM!</v>
      </c>
      <c r="Q177" s="111">
        <f t="shared" si="21"/>
        <v>10</v>
      </c>
      <c r="R177" s="122">
        <f t="shared" si="29"/>
        <v>21</v>
      </c>
      <c r="S177" s="115">
        <f t="shared" si="23"/>
        <v>2</v>
      </c>
      <c r="T177" t="str">
        <f t="shared" si="24"/>
        <v>I21</v>
      </c>
      <c r="U177" t="str">
        <f t="shared" si="25"/>
        <v>Trish WALLACE</v>
      </c>
      <c r="V177">
        <f t="shared" si="26"/>
        <v>10</v>
      </c>
      <c r="W177">
        <f t="shared" si="27"/>
        <v>2</v>
      </c>
    </row>
    <row r="178" spans="1:23" hidden="1">
      <c r="A178" s="116" t="s">
        <v>114</v>
      </c>
      <c r="B178" s="117" t="s">
        <v>198</v>
      </c>
      <c r="C178" s="102" t="str">
        <f>_xlfn.IFNA(VLOOKUP($B178,'Mob match'!$C$2:$E$180,3,0),"")</f>
        <v/>
      </c>
      <c r="D178" s="102">
        <f>_xlfn.IFNA(VLOOKUP($B178,'August parkrun'!$A$2:$H$203,8,0),"")</f>
        <v>16</v>
      </c>
      <c r="E178" s="102" t="str">
        <f>_xlfn.IFNA(VLOOKUP($B178,'Weald 10K'!$E$3:$L$74,8,0),"")</f>
        <v/>
      </c>
      <c r="F178" s="102" t="str">
        <f>_xlfn.IFNA(VLOOKUP($B178,KFLKnole!$C$2:$H$93,6,0),"")</f>
        <v/>
      </c>
      <c r="G178" s="103"/>
      <c r="H178" s="102" t="str">
        <f>_xlfn.IFNA(VLOOKUP($B178,TurkeyRun!$B$2:$J$900,9,0),"")</f>
        <v/>
      </c>
      <c r="I178" s="102" t="str">
        <f>_xlfn.IFNA(VLOOKUP(B178,'Canterbury 10'!C:J,8,0),"")</f>
        <v/>
      </c>
      <c r="J178" s="102" t="str">
        <f>_xlfn.IFNA(VLOOKUP(B178,'Greenwich 10K'!C:K,9,0),"")</f>
        <v/>
      </c>
      <c r="K178" s="102" t="str">
        <f>_xlfn.IFNA(VLOOKUP(B178,'Dartford HM'!D:J,7,0),"")</f>
        <v/>
      </c>
      <c r="L178" s="102" t="str">
        <f>_xlfn.IFNA(VLOOKUP(B178,'TED PEPPER 10K'!E:J,6,0),"")</f>
        <v/>
      </c>
      <c r="M178" s="102" t="str">
        <f>_xlfn.IFNA(VLOOKUP(B178,'Darent Valley 10K'!E:J,6,0),"")</f>
        <v/>
      </c>
      <c r="N178" s="102" t="str">
        <f>_xlfn.IFNA(VLOOKUP(B178,'Harvel 5'!D:K,8,0),"")</f>
        <v/>
      </c>
      <c r="O178" s="104">
        <f t="shared" si="22"/>
        <v>16</v>
      </c>
      <c r="P178" s="130" t="e">
        <f>SUM(LARGE(C178:N178,{1,2,3,4,5,6,7,8}))</f>
        <v>#NUM!</v>
      </c>
      <c r="Q178" s="102">
        <f t="shared" si="21"/>
        <v>16</v>
      </c>
      <c r="R178" s="105">
        <f t="shared" ref="R178:R194" si="30">RANK(Q178,Q$178:Q$194)</f>
        <v>11</v>
      </c>
      <c r="S178" s="106">
        <f t="shared" si="23"/>
        <v>1</v>
      </c>
      <c r="T178" t="str">
        <f t="shared" si="24"/>
        <v>J11</v>
      </c>
      <c r="U178" t="str">
        <f t="shared" si="25"/>
        <v>Andrew FISHER</v>
      </c>
      <c r="V178">
        <f t="shared" si="26"/>
        <v>16</v>
      </c>
      <c r="W178">
        <f t="shared" si="27"/>
        <v>1</v>
      </c>
    </row>
    <row r="179" spans="1:23" hidden="1">
      <c r="A179" s="118" t="s">
        <v>114</v>
      </c>
      <c r="B179" s="68" t="s">
        <v>182</v>
      </c>
      <c r="C179" s="63" t="str">
        <f>_xlfn.IFNA(VLOOKUP($B179,'Mob match'!$C$2:$E$180,3,0),"")</f>
        <v/>
      </c>
      <c r="D179" s="63">
        <f>_xlfn.IFNA(VLOOKUP($B179,'August parkrun'!$A$2:$H$203,8,0),"")</f>
        <v>7</v>
      </c>
      <c r="E179" s="63" t="str">
        <f>_xlfn.IFNA(VLOOKUP($B179,'Weald 10K'!$E$3:$L$74,8,0),"")</f>
        <v/>
      </c>
      <c r="F179" s="63" t="str">
        <f>_xlfn.IFNA(VLOOKUP($B179,KFLKnole!$C$2:$H$93,6,0),"")</f>
        <v/>
      </c>
      <c r="G179" s="64"/>
      <c r="H179" s="63">
        <f>_xlfn.IFNA(VLOOKUP($B179,TurkeyRun!$B$2:$J$900,9,0),"")</f>
        <v>16</v>
      </c>
      <c r="I179" s="63">
        <f>_xlfn.IFNA(VLOOKUP(B179,'Canterbury 10'!C:J,8,0),"")</f>
        <v>20</v>
      </c>
      <c r="J179" s="63" t="str">
        <f>_xlfn.IFNA(VLOOKUP(B179,'Greenwich 10K'!C:K,9,0),"")</f>
        <v/>
      </c>
      <c r="K179" s="63" t="str">
        <f>_xlfn.IFNA(VLOOKUP(B179,'Dartford HM'!D:J,7,0),"")</f>
        <v/>
      </c>
      <c r="L179" s="63" t="str">
        <f>_xlfn.IFNA(VLOOKUP(B179,'TED PEPPER 10K'!E:J,6,0),"")</f>
        <v/>
      </c>
      <c r="M179" s="63" t="str">
        <f>_xlfn.IFNA(VLOOKUP(B179,'Darent Valley 10K'!E:J,6,0),"")</f>
        <v/>
      </c>
      <c r="N179" s="63" t="str">
        <f>_xlfn.IFNA(VLOOKUP(B179,'Harvel 5'!D:K,8,0),"")</f>
        <v/>
      </c>
      <c r="O179" s="65">
        <f t="shared" si="22"/>
        <v>43</v>
      </c>
      <c r="P179" s="73" t="e">
        <f>SUM(LARGE(C179:N179,{1,2,3,4,5,6,7,8}))</f>
        <v>#NUM!</v>
      </c>
      <c r="Q179" s="63">
        <f t="shared" si="21"/>
        <v>43</v>
      </c>
      <c r="R179" s="66">
        <f t="shared" si="30"/>
        <v>5</v>
      </c>
      <c r="S179" s="108">
        <f t="shared" si="23"/>
        <v>3</v>
      </c>
      <c r="T179" t="str">
        <f t="shared" si="24"/>
        <v>J5</v>
      </c>
      <c r="U179" t="str">
        <f t="shared" si="25"/>
        <v>Emma GRAHAM</v>
      </c>
      <c r="V179">
        <f t="shared" si="26"/>
        <v>43</v>
      </c>
      <c r="W179">
        <f t="shared" si="27"/>
        <v>3</v>
      </c>
    </row>
    <row r="180" spans="1:23" hidden="1">
      <c r="A180" s="118" t="s">
        <v>114</v>
      </c>
      <c r="B180" s="68" t="s">
        <v>183</v>
      </c>
      <c r="C180" s="63" t="str">
        <f>_xlfn.IFNA(VLOOKUP($B180,'Mob match'!$C$2:$E$180,3,0),"")</f>
        <v/>
      </c>
      <c r="D180" s="63">
        <f>_xlfn.IFNA(VLOOKUP($B180,'August parkrun'!$A$2:$H$203,8,0),"")</f>
        <v>8</v>
      </c>
      <c r="E180" s="63" t="str">
        <f>_xlfn.IFNA(VLOOKUP($B180,'Weald 10K'!$E$3:$L$74,8,0),"")</f>
        <v/>
      </c>
      <c r="F180" s="63" t="str">
        <f>_xlfn.IFNA(VLOOKUP($B180,KFLKnole!$C$2:$H$93,6,0),"")</f>
        <v/>
      </c>
      <c r="G180" s="64"/>
      <c r="H180" s="63" t="str">
        <f>_xlfn.IFNA(VLOOKUP($B180,TurkeyRun!$B$2:$J$900,9,0),"")</f>
        <v/>
      </c>
      <c r="I180" s="63" t="str">
        <f>_xlfn.IFNA(VLOOKUP(B180,'Canterbury 10'!C:J,8,0),"")</f>
        <v/>
      </c>
      <c r="J180" s="63" t="str">
        <f>_xlfn.IFNA(VLOOKUP(B180,'Greenwich 10K'!C:K,9,0),"")</f>
        <v/>
      </c>
      <c r="K180" s="63" t="str">
        <f>_xlfn.IFNA(VLOOKUP(B180,'Dartford HM'!D:J,7,0),"")</f>
        <v/>
      </c>
      <c r="L180" s="63" t="str">
        <f>_xlfn.IFNA(VLOOKUP(B180,'TED PEPPER 10K'!E:J,6,0),"")</f>
        <v/>
      </c>
      <c r="M180" s="63" t="str">
        <f>_xlfn.IFNA(VLOOKUP(B180,'Darent Valley 10K'!E:J,6,0),"")</f>
        <v/>
      </c>
      <c r="N180" s="63" t="str">
        <f>_xlfn.IFNA(VLOOKUP(B180,'Harvel 5'!D:K,8,0),"")</f>
        <v/>
      </c>
      <c r="O180" s="65">
        <f t="shared" si="22"/>
        <v>8</v>
      </c>
      <c r="P180" s="73" t="e">
        <f>SUM(LARGE(C180:N180,{1,2,3,4,5,6,7,8}))</f>
        <v>#NUM!</v>
      </c>
      <c r="Q180" s="63">
        <f t="shared" si="21"/>
        <v>8</v>
      </c>
      <c r="R180" s="66">
        <f t="shared" si="30"/>
        <v>16</v>
      </c>
      <c r="S180" s="108">
        <f t="shared" si="23"/>
        <v>1</v>
      </c>
      <c r="T180" t="str">
        <f t="shared" si="24"/>
        <v>J16</v>
      </c>
      <c r="U180" t="str">
        <f t="shared" si="25"/>
        <v>Faye MASON</v>
      </c>
      <c r="V180">
        <f t="shared" si="26"/>
        <v>8</v>
      </c>
      <c r="W180">
        <f t="shared" si="27"/>
        <v>1</v>
      </c>
    </row>
    <row r="181" spans="1:23" hidden="1">
      <c r="A181" s="118" t="s">
        <v>114</v>
      </c>
      <c r="B181" s="68" t="s">
        <v>199</v>
      </c>
      <c r="C181" s="63" t="str">
        <f>_xlfn.IFNA(VLOOKUP($B181,'Mob match'!$C$2:$E$180,3,0),"")</f>
        <v/>
      </c>
      <c r="D181" s="63">
        <f>_xlfn.IFNA(VLOOKUP($B181,'August parkrun'!$A$2:$H$203,8,0),"")</f>
        <v>9</v>
      </c>
      <c r="E181" s="63" t="str">
        <f>_xlfn.IFNA(VLOOKUP($B181,'Weald 10K'!$E$3:$L$74,8,0),"")</f>
        <v/>
      </c>
      <c r="F181" s="63" t="str">
        <f>_xlfn.IFNA(VLOOKUP($B181,KFLKnole!$C$2:$H$93,6,0),"")</f>
        <v/>
      </c>
      <c r="G181" s="64"/>
      <c r="H181" s="63" t="str">
        <f>_xlfn.IFNA(VLOOKUP($B181,TurkeyRun!$B$2:$J$900,9,0),"")</f>
        <v/>
      </c>
      <c r="I181" s="63" t="str">
        <f>_xlfn.IFNA(VLOOKUP(B181,'Canterbury 10'!C:J,8,0),"")</f>
        <v/>
      </c>
      <c r="J181" s="63" t="str">
        <f>_xlfn.IFNA(VLOOKUP(B181,'Greenwich 10K'!C:K,9,0),"")</f>
        <v/>
      </c>
      <c r="K181" s="63" t="str">
        <f>_xlfn.IFNA(VLOOKUP(B181,'Dartford HM'!D:J,7,0),"")</f>
        <v/>
      </c>
      <c r="L181" s="63" t="str">
        <f>_xlfn.IFNA(VLOOKUP(B181,'TED PEPPER 10K'!E:J,6,0),"")</f>
        <v/>
      </c>
      <c r="M181" s="63" t="str">
        <f>_xlfn.IFNA(VLOOKUP(B181,'Darent Valley 10K'!E:J,6,0),"")</f>
        <v/>
      </c>
      <c r="N181" s="63" t="str">
        <f>_xlfn.IFNA(VLOOKUP(B181,'Harvel 5'!D:K,8,0),"")</f>
        <v/>
      </c>
      <c r="O181" s="65">
        <f t="shared" si="22"/>
        <v>9</v>
      </c>
      <c r="P181" s="73" t="e">
        <f>SUM(LARGE(C181:N181,{1,2,3,4,5,6,7,8}))</f>
        <v>#NUM!</v>
      </c>
      <c r="Q181" s="63">
        <f t="shared" si="21"/>
        <v>9</v>
      </c>
      <c r="R181" s="66">
        <f t="shared" si="30"/>
        <v>15</v>
      </c>
      <c r="S181" s="108">
        <f t="shared" si="23"/>
        <v>1</v>
      </c>
      <c r="T181" t="str">
        <f t="shared" si="24"/>
        <v>J15</v>
      </c>
      <c r="U181" t="str">
        <f t="shared" si="25"/>
        <v>Gary LOVETT</v>
      </c>
      <c r="V181">
        <f t="shared" si="26"/>
        <v>9</v>
      </c>
      <c r="W181">
        <f t="shared" si="27"/>
        <v>1</v>
      </c>
    </row>
    <row r="182" spans="1:23" hidden="1">
      <c r="A182" s="118" t="s">
        <v>114</v>
      </c>
      <c r="B182" s="68" t="s">
        <v>175</v>
      </c>
      <c r="C182" s="63" t="str">
        <f>_xlfn.IFNA(VLOOKUP($B182,'Mob match'!$C$2:$E$180,3,0),"")</f>
        <v/>
      </c>
      <c r="D182" s="63">
        <f>_xlfn.IFNA(VLOOKUP($B182,'August parkrun'!$A$2:$H$203,8,0),"")</f>
        <v>13</v>
      </c>
      <c r="E182" s="63" t="str">
        <f>_xlfn.IFNA(VLOOKUP($B182,'Weald 10K'!$E$3:$L$74,8,0),"")</f>
        <v/>
      </c>
      <c r="F182" s="63" t="str">
        <f>_xlfn.IFNA(VLOOKUP($B182,KFLKnole!$C$2:$H$93,6,0),"")</f>
        <v/>
      </c>
      <c r="G182" s="64"/>
      <c r="H182" s="63">
        <f>_xlfn.IFNA(VLOOKUP($B182,TurkeyRun!$B$2:$J$900,9,0),"")</f>
        <v>15</v>
      </c>
      <c r="I182" s="63" t="str">
        <f>_xlfn.IFNA(VLOOKUP(B182,'Canterbury 10'!C:J,8,0),"")</f>
        <v/>
      </c>
      <c r="J182" s="63" t="str">
        <f>_xlfn.IFNA(VLOOKUP(B182,'Greenwich 10K'!C:K,9,0),"")</f>
        <v/>
      </c>
      <c r="K182" s="63" t="str">
        <f>_xlfn.IFNA(VLOOKUP(B182,'Dartford HM'!D:J,7,0),"")</f>
        <v/>
      </c>
      <c r="L182" s="63" t="str">
        <f>_xlfn.IFNA(VLOOKUP(B182,'TED PEPPER 10K'!E:J,6,0),"")</f>
        <v/>
      </c>
      <c r="M182" s="63" t="str">
        <f>_xlfn.IFNA(VLOOKUP(B182,'Darent Valley 10K'!E:J,6,0),"")</f>
        <v/>
      </c>
      <c r="N182" s="63">
        <f>_xlfn.IFNA(VLOOKUP(B182,'Harvel 5'!D:K,8,0),"")</f>
        <v>15</v>
      </c>
      <c r="O182" s="65">
        <f t="shared" si="22"/>
        <v>43</v>
      </c>
      <c r="P182" s="73" t="e">
        <f>SUM(LARGE(C182:N182,{1,2,3,4,5,6,7,8}))</f>
        <v>#NUM!</v>
      </c>
      <c r="Q182" s="63">
        <f t="shared" si="21"/>
        <v>43</v>
      </c>
      <c r="R182" s="66">
        <f t="shared" si="30"/>
        <v>5</v>
      </c>
      <c r="S182" s="108">
        <f t="shared" si="23"/>
        <v>3</v>
      </c>
      <c r="T182" t="str">
        <f t="shared" si="24"/>
        <v>J5</v>
      </c>
      <c r="U182" t="str">
        <f t="shared" si="25"/>
        <v>Jane THOMAS</v>
      </c>
      <c r="V182">
        <f t="shared" si="26"/>
        <v>43</v>
      </c>
      <c r="W182">
        <f t="shared" si="27"/>
        <v>3</v>
      </c>
    </row>
    <row r="183" spans="1:23" hidden="1">
      <c r="A183" s="118" t="s">
        <v>114</v>
      </c>
      <c r="B183" s="68" t="s">
        <v>102</v>
      </c>
      <c r="C183" s="63">
        <f>_xlfn.IFNA(VLOOKUP($B183,'Mob match'!$C$2:$E$180,3,0),"")</f>
        <v>12</v>
      </c>
      <c r="D183" s="63">
        <f>_xlfn.IFNA(VLOOKUP($B183,'August parkrun'!$A$2:$H$203,8,0),"")</f>
        <v>11</v>
      </c>
      <c r="E183" s="63" t="str">
        <f>_xlfn.IFNA(VLOOKUP($B183,'Weald 10K'!$E$3:$L$74,8,0),"")</f>
        <v/>
      </c>
      <c r="F183" s="63">
        <f>_xlfn.IFNA(VLOOKUP($B183,KFLKnole!$C$2:$H$93,6,0),"")</f>
        <v>15</v>
      </c>
      <c r="G183" s="64"/>
      <c r="H183" s="63" t="str">
        <f>_xlfn.IFNA(VLOOKUP($B183,TurkeyRun!$B$2:$J$900,9,0),"")</f>
        <v/>
      </c>
      <c r="I183" s="63" t="str">
        <f>_xlfn.IFNA(VLOOKUP(B183,'Canterbury 10'!C:J,8,0),"")</f>
        <v/>
      </c>
      <c r="J183" s="63" t="str">
        <f>_xlfn.IFNA(VLOOKUP(B183,'Greenwich 10K'!C:K,9,0),"")</f>
        <v/>
      </c>
      <c r="K183" s="63" t="str">
        <f>_xlfn.IFNA(VLOOKUP(B183,'Dartford HM'!D:J,7,0),"")</f>
        <v/>
      </c>
      <c r="L183" s="63" t="str">
        <f>_xlfn.IFNA(VLOOKUP(B183,'TED PEPPER 10K'!E:J,6,0),"")</f>
        <v/>
      </c>
      <c r="M183" s="63" t="str">
        <f>_xlfn.IFNA(VLOOKUP(B183,'Darent Valley 10K'!E:J,6,0),"")</f>
        <v/>
      </c>
      <c r="N183" s="63">
        <f>_xlfn.IFNA(VLOOKUP(B183,'Harvel 5'!D:K,8,0),"")</f>
        <v>16</v>
      </c>
      <c r="O183" s="65">
        <f t="shared" si="22"/>
        <v>54</v>
      </c>
      <c r="P183" s="73" t="e">
        <f>SUM(LARGE(C183:N183,{1,2,3,4,5,6,7,8}))</f>
        <v>#NUM!</v>
      </c>
      <c r="Q183" s="63">
        <f t="shared" si="21"/>
        <v>54</v>
      </c>
      <c r="R183" s="66">
        <f t="shared" si="30"/>
        <v>4</v>
      </c>
      <c r="S183" s="108">
        <f t="shared" si="23"/>
        <v>4</v>
      </c>
      <c r="T183" t="str">
        <f t="shared" si="24"/>
        <v>J4</v>
      </c>
      <c r="U183" t="str">
        <f t="shared" si="25"/>
        <v>Jo Morgan</v>
      </c>
      <c r="V183">
        <f t="shared" si="26"/>
        <v>54</v>
      </c>
      <c r="W183">
        <f t="shared" si="27"/>
        <v>4</v>
      </c>
    </row>
    <row r="184" spans="1:23" hidden="1">
      <c r="A184" s="118" t="s">
        <v>114</v>
      </c>
      <c r="B184" s="68" t="s">
        <v>100</v>
      </c>
      <c r="C184" s="63">
        <f>_xlfn.IFNA(VLOOKUP($B184,'Mob match'!$C$2:$E$180,3,0),"")</f>
        <v>14</v>
      </c>
      <c r="D184" s="63">
        <f>_xlfn.IFNA(VLOOKUP($B184,'August parkrun'!$A$2:$H$203,8,0),"")</f>
        <v>5</v>
      </c>
      <c r="E184" s="63" t="str">
        <f>_xlfn.IFNA(VLOOKUP($B184,'Weald 10K'!$E$3:$L$74,8,0),"")</f>
        <v/>
      </c>
      <c r="F184" s="63" t="str">
        <f>_xlfn.IFNA(VLOOKUP($B184,KFLKnole!$C$2:$H$93,6,0),"")</f>
        <v/>
      </c>
      <c r="G184" s="64"/>
      <c r="H184" s="63" t="str">
        <f>_xlfn.IFNA(VLOOKUP($B184,TurkeyRun!$B$2:$J$900,9,0),"")</f>
        <v/>
      </c>
      <c r="I184" s="63" t="str">
        <f>_xlfn.IFNA(VLOOKUP(B184,'Canterbury 10'!C:J,8,0),"")</f>
        <v/>
      </c>
      <c r="J184" s="63" t="str">
        <f>_xlfn.IFNA(VLOOKUP(B184,'Greenwich 10K'!C:K,9,0),"")</f>
        <v/>
      </c>
      <c r="K184" s="63" t="str">
        <f>_xlfn.IFNA(VLOOKUP(B184,'Dartford HM'!D:J,7,0),"")</f>
        <v/>
      </c>
      <c r="L184" s="63" t="str">
        <f>_xlfn.IFNA(VLOOKUP(B184,'TED PEPPER 10K'!E:J,6,0),"")</f>
        <v/>
      </c>
      <c r="M184" s="63" t="str">
        <f>_xlfn.IFNA(VLOOKUP(B184,'Darent Valley 10K'!E:J,6,0),"")</f>
        <v/>
      </c>
      <c r="N184" s="63">
        <f>_xlfn.IFNA(VLOOKUP(B184,'Harvel 5'!D:K,8,0),"")</f>
        <v>14</v>
      </c>
      <c r="O184" s="65">
        <f t="shared" si="22"/>
        <v>33</v>
      </c>
      <c r="P184" s="73" t="e">
        <f>SUM(LARGE(C184:N184,{1,2,3,4,5,6,7,8}))</f>
        <v>#NUM!</v>
      </c>
      <c r="Q184" s="63">
        <f t="shared" si="21"/>
        <v>33</v>
      </c>
      <c r="R184" s="66">
        <f t="shared" si="30"/>
        <v>8</v>
      </c>
      <c r="S184" s="108">
        <f t="shared" si="23"/>
        <v>3</v>
      </c>
      <c r="T184" t="str">
        <f t="shared" si="24"/>
        <v>J8</v>
      </c>
      <c r="U184" t="str">
        <f t="shared" si="25"/>
        <v>Kathy Strachan</v>
      </c>
      <c r="V184">
        <f t="shared" si="26"/>
        <v>33</v>
      </c>
      <c r="W184">
        <f t="shared" si="27"/>
        <v>3</v>
      </c>
    </row>
    <row r="185" spans="1:23" hidden="1">
      <c r="A185" s="118" t="s">
        <v>114</v>
      </c>
      <c r="B185" s="68" t="s">
        <v>83</v>
      </c>
      <c r="C185" s="63">
        <f>_xlfn.IFNA(VLOOKUP($B185,'Mob match'!$C$2:$E$180,3,0),"")</f>
        <v>15</v>
      </c>
      <c r="D185" s="63">
        <f>_xlfn.IFNA(VLOOKUP($B185,'August parkrun'!$A$2:$H$203,8,0),"")</f>
        <v>20</v>
      </c>
      <c r="E185" s="63">
        <f>_xlfn.IFNA(VLOOKUP($B185,'Weald 10K'!$E$3:$L$74,8,0),"")</f>
        <v>20</v>
      </c>
      <c r="F185" s="63">
        <f>_xlfn.IFNA(VLOOKUP($B185,KFLKnole!$C$2:$H$93,6,0),"")</f>
        <v>20</v>
      </c>
      <c r="G185" s="64"/>
      <c r="H185" s="63">
        <f>_xlfn.IFNA(VLOOKUP($B185,TurkeyRun!$B$2:$J$900,9,0),"")</f>
        <v>20</v>
      </c>
      <c r="I185" s="63">
        <f>_xlfn.IFNA(VLOOKUP(B185,'Canterbury 10'!C:J,8,0),"")</f>
        <v>18</v>
      </c>
      <c r="J185" s="63">
        <f>_xlfn.IFNA(VLOOKUP(B185,'Greenwich 10K'!C:K,9,0),"")</f>
        <v>16</v>
      </c>
      <c r="K185" s="63" t="str">
        <f>_xlfn.IFNA(VLOOKUP(B185,'Dartford HM'!D:J,7,0),"")</f>
        <v/>
      </c>
      <c r="L185" s="63">
        <f>_xlfn.IFNA(VLOOKUP(B185,'TED PEPPER 10K'!E:J,6,0),"")</f>
        <v>18</v>
      </c>
      <c r="M185" s="63">
        <f>_xlfn.IFNA(VLOOKUP(B185,'Darent Valley 10K'!E:J,6,0),"")</f>
        <v>20</v>
      </c>
      <c r="N185" s="63">
        <f>_xlfn.IFNA(VLOOKUP(B185,'Harvel 5'!D:K,8,0),"")</f>
        <v>18</v>
      </c>
      <c r="O185" s="65">
        <f t="shared" si="22"/>
        <v>185</v>
      </c>
      <c r="P185" s="73">
        <f>SUM(LARGE(C185:N185,{1,2,3,4,5,6,7,8}))</f>
        <v>154</v>
      </c>
      <c r="Q185" s="63">
        <f t="shared" si="21"/>
        <v>154</v>
      </c>
      <c r="R185" s="66">
        <f t="shared" si="30"/>
        <v>1</v>
      </c>
      <c r="S185" s="108">
        <f t="shared" si="23"/>
        <v>10</v>
      </c>
      <c r="T185" t="str">
        <f t="shared" si="24"/>
        <v>J1</v>
      </c>
      <c r="U185" t="str">
        <f t="shared" si="25"/>
        <v>Linda Bowley</v>
      </c>
      <c r="V185">
        <f t="shared" si="26"/>
        <v>154</v>
      </c>
      <c r="W185">
        <f t="shared" si="27"/>
        <v>10</v>
      </c>
    </row>
    <row r="186" spans="1:23" hidden="1">
      <c r="A186" s="118" t="s">
        <v>114</v>
      </c>
      <c r="B186" s="68" t="s">
        <v>190</v>
      </c>
      <c r="C186" s="63" t="str">
        <f>_xlfn.IFNA(VLOOKUP($B186,'Mob match'!$C$2:$E$180,3,0),"")</f>
        <v/>
      </c>
      <c r="D186" s="63">
        <f>_xlfn.IFNA(VLOOKUP($B186,'August parkrun'!$A$2:$H$203,8,0),"")</f>
        <v>14</v>
      </c>
      <c r="E186" s="63" t="str">
        <f>_xlfn.IFNA(VLOOKUP($B186,'Weald 10K'!$E$3:$L$74,8,0),"")</f>
        <v/>
      </c>
      <c r="F186" s="63" t="str">
        <f>_xlfn.IFNA(VLOOKUP($B186,KFLKnole!$C$2:$H$93,6,0),"")</f>
        <v/>
      </c>
      <c r="G186" s="64"/>
      <c r="H186" s="63" t="str">
        <f>_xlfn.IFNA(VLOOKUP($B186,TurkeyRun!$B$2:$J$900,9,0),"")</f>
        <v/>
      </c>
      <c r="I186" s="63" t="str">
        <f>_xlfn.IFNA(VLOOKUP(B186,'Canterbury 10'!C:J,8,0),"")</f>
        <v/>
      </c>
      <c r="J186" s="63" t="str">
        <f>_xlfn.IFNA(VLOOKUP(B186,'Greenwich 10K'!C:K,9,0),"")</f>
        <v/>
      </c>
      <c r="K186" s="63" t="str">
        <f>_xlfn.IFNA(VLOOKUP(B186,'Dartford HM'!D:J,7,0),"")</f>
        <v/>
      </c>
      <c r="L186" s="63" t="str">
        <f>_xlfn.IFNA(VLOOKUP(B186,'TED PEPPER 10K'!E:J,6,0),"")</f>
        <v/>
      </c>
      <c r="M186" s="63" t="str">
        <f>_xlfn.IFNA(VLOOKUP(B186,'Darent Valley 10K'!E:J,6,0),"")</f>
        <v/>
      </c>
      <c r="N186" s="63" t="str">
        <f>_xlfn.IFNA(VLOOKUP(B186,'Harvel 5'!D:K,8,0),"")</f>
        <v/>
      </c>
      <c r="O186" s="65">
        <f t="shared" si="22"/>
        <v>14</v>
      </c>
      <c r="P186" s="73" t="e">
        <f>SUM(LARGE(C186:N186,{1,2,3,4,5,6,7,8}))</f>
        <v>#NUM!</v>
      </c>
      <c r="Q186" s="63">
        <f t="shared" si="21"/>
        <v>14</v>
      </c>
      <c r="R186" s="66">
        <f t="shared" si="30"/>
        <v>14</v>
      </c>
      <c r="S186" s="108">
        <f t="shared" si="23"/>
        <v>1</v>
      </c>
      <c r="T186" t="str">
        <f t="shared" si="24"/>
        <v>J14</v>
      </c>
      <c r="U186" t="str">
        <f t="shared" si="25"/>
        <v>Michael BUTTON</v>
      </c>
      <c r="V186">
        <f t="shared" si="26"/>
        <v>14</v>
      </c>
      <c r="W186">
        <f t="shared" si="27"/>
        <v>1</v>
      </c>
    </row>
    <row r="187" spans="1:23" hidden="1">
      <c r="A187" s="118" t="s">
        <v>114</v>
      </c>
      <c r="B187" s="68" t="s">
        <v>98</v>
      </c>
      <c r="C187" s="63">
        <f>_xlfn.IFNA(VLOOKUP($B187,'Mob match'!$C$2:$E$180,3,0),"")</f>
        <v>18</v>
      </c>
      <c r="D187" s="63" t="str">
        <f>_xlfn.IFNA(VLOOKUP($B187,'August parkrun'!$A$2:$H$203,8,0),"")</f>
        <v/>
      </c>
      <c r="E187" s="63" t="str">
        <f>_xlfn.IFNA(VLOOKUP($B187,'Weald 10K'!$E$3:$L$74,8,0),"")</f>
        <v/>
      </c>
      <c r="F187" s="63" t="str">
        <f>_xlfn.IFNA(VLOOKUP($B187,KFLKnole!$C$2:$H$93,6,0),"")</f>
        <v/>
      </c>
      <c r="G187" s="64"/>
      <c r="H187" s="63" t="str">
        <f>_xlfn.IFNA(VLOOKUP($B187,TurkeyRun!$B$2:$J$900,9,0),"")</f>
        <v/>
      </c>
      <c r="I187" s="63" t="str">
        <f>_xlfn.IFNA(VLOOKUP(B187,'Canterbury 10'!C:J,8,0),"")</f>
        <v/>
      </c>
      <c r="J187" s="63" t="str">
        <f>_xlfn.IFNA(VLOOKUP(B187,'Greenwich 10K'!C:K,9,0),"")</f>
        <v/>
      </c>
      <c r="K187" s="63" t="str">
        <f>_xlfn.IFNA(VLOOKUP(B187,'Dartford HM'!D:J,7,0),"")</f>
        <v/>
      </c>
      <c r="L187" s="63" t="str">
        <f>_xlfn.IFNA(VLOOKUP(B187,'TED PEPPER 10K'!E:J,6,0),"")</f>
        <v/>
      </c>
      <c r="M187" s="63" t="str">
        <f>_xlfn.IFNA(VLOOKUP(B187,'Darent Valley 10K'!E:J,6,0),"")</f>
        <v/>
      </c>
      <c r="N187" s="63" t="str">
        <f>_xlfn.IFNA(VLOOKUP(B187,'Harvel 5'!D:K,8,0),"")</f>
        <v/>
      </c>
      <c r="O187" s="65">
        <f t="shared" si="22"/>
        <v>18</v>
      </c>
      <c r="P187" s="73" t="e">
        <f>SUM(LARGE(C187:N187,{1,2,3,4,5,6,7,8}))</f>
        <v>#NUM!</v>
      </c>
      <c r="Q187" s="63">
        <f t="shared" si="21"/>
        <v>18</v>
      </c>
      <c r="R187" s="66">
        <f t="shared" si="30"/>
        <v>10</v>
      </c>
      <c r="S187" s="108">
        <f t="shared" si="23"/>
        <v>1</v>
      </c>
      <c r="T187" t="str">
        <f t="shared" si="24"/>
        <v>J10</v>
      </c>
      <c r="U187" t="str">
        <f t="shared" si="25"/>
        <v>Nicki Crowther-Townsend</v>
      </c>
      <c r="V187">
        <f t="shared" si="26"/>
        <v>18</v>
      </c>
      <c r="W187">
        <f t="shared" si="27"/>
        <v>1</v>
      </c>
    </row>
    <row r="188" spans="1:23" hidden="1">
      <c r="A188" s="118" t="s">
        <v>114</v>
      </c>
      <c r="B188" s="68" t="s">
        <v>143</v>
      </c>
      <c r="C188" s="63">
        <f>_xlfn.IFNA(VLOOKUP($B188,'Mob match'!$C$2:$E$180,3,0),"")</f>
        <v>15</v>
      </c>
      <c r="D188" s="63">
        <f>_xlfn.IFNA(VLOOKUP($B188,'August parkrun'!$A$2:$H$203,8,0),"")</f>
        <v>12</v>
      </c>
      <c r="E188" s="63">
        <f>_xlfn.IFNA(VLOOKUP($B188,'Weald 10K'!$E$3:$L$74,8,0),"")</f>
        <v>18</v>
      </c>
      <c r="F188" s="63">
        <f>_xlfn.IFNA(VLOOKUP($B188,KFLKnole!$C$2:$H$93,6,0),"")</f>
        <v>16</v>
      </c>
      <c r="G188" s="64"/>
      <c r="H188" s="63">
        <f>_xlfn.IFNA(VLOOKUP($B188,TurkeyRun!$B$2:$J$900,9,0),"")</f>
        <v>14</v>
      </c>
      <c r="I188" s="63" t="str">
        <f>_xlfn.IFNA(VLOOKUP(B188,'Canterbury 10'!C:J,8,0),"")</f>
        <v/>
      </c>
      <c r="J188" s="63">
        <f>_xlfn.IFNA(VLOOKUP(B188,'Greenwich 10K'!C:K,9,0),"")</f>
        <v>20</v>
      </c>
      <c r="K188" s="63" t="str">
        <f>_xlfn.IFNA(VLOOKUP(B188,'Dartford HM'!D:J,7,0),"")</f>
        <v/>
      </c>
      <c r="L188" s="63">
        <f>_xlfn.IFNA(VLOOKUP(B188,'TED PEPPER 10K'!E:J,6,0),"")</f>
        <v>20</v>
      </c>
      <c r="M188" s="63" t="str">
        <f>_xlfn.IFNA(VLOOKUP(B188,'Darent Valley 10K'!E:J,6,0),"")</f>
        <v/>
      </c>
      <c r="N188" s="63">
        <f>_xlfn.IFNA(VLOOKUP(B188,'Harvel 5'!D:K,8,0),"")</f>
        <v>20</v>
      </c>
      <c r="O188" s="65">
        <f t="shared" si="22"/>
        <v>135</v>
      </c>
      <c r="P188" s="73">
        <f>SUM(LARGE(C188:N188,{1,2,3,4,5,6,7,8}))</f>
        <v>135</v>
      </c>
      <c r="Q188" s="63">
        <f t="shared" si="21"/>
        <v>135</v>
      </c>
      <c r="R188" s="66">
        <f t="shared" si="30"/>
        <v>2</v>
      </c>
      <c r="S188" s="108">
        <f t="shared" si="23"/>
        <v>8</v>
      </c>
      <c r="T188" t="str">
        <f t="shared" si="24"/>
        <v>J2</v>
      </c>
      <c r="U188" t="str">
        <f t="shared" si="25"/>
        <v>Pherenice Worsey-Buck</v>
      </c>
      <c r="V188">
        <f t="shared" si="26"/>
        <v>135</v>
      </c>
      <c r="W188">
        <f t="shared" si="27"/>
        <v>8</v>
      </c>
    </row>
    <row r="189" spans="1:23" hidden="1">
      <c r="A189" s="118" t="s">
        <v>114</v>
      </c>
      <c r="B189" s="68" t="s">
        <v>82</v>
      </c>
      <c r="C189" s="63">
        <f>_xlfn.IFNA(VLOOKUP($B189,'Mob match'!$C$2:$E$180,3,0),"")</f>
        <v>16</v>
      </c>
      <c r="D189" s="63" t="str">
        <f>_xlfn.IFNA(VLOOKUP($B189,'August parkrun'!$A$2:$H$203,8,0),"")</f>
        <v/>
      </c>
      <c r="E189" s="63" t="str">
        <f>_xlfn.IFNA(VLOOKUP($B189,'Weald 10K'!$E$3:$L$74,8,0),"")</f>
        <v/>
      </c>
      <c r="F189" s="63" t="str">
        <f>_xlfn.IFNA(VLOOKUP($B189,KFLKnole!$C$2:$H$93,6,0),"")</f>
        <v/>
      </c>
      <c r="G189" s="64"/>
      <c r="H189" s="63" t="str">
        <f>_xlfn.IFNA(VLOOKUP($B189,TurkeyRun!$B$2:$J$900,9,0),"")</f>
        <v/>
      </c>
      <c r="I189" s="63" t="str">
        <f>_xlfn.IFNA(VLOOKUP(B189,'Canterbury 10'!C:J,8,0),"")</f>
        <v/>
      </c>
      <c r="J189" s="63" t="str">
        <f>_xlfn.IFNA(VLOOKUP(B189,'Greenwich 10K'!C:K,9,0),"")</f>
        <v/>
      </c>
      <c r="K189" s="63" t="str">
        <f>_xlfn.IFNA(VLOOKUP(B189,'Dartford HM'!D:J,7,0),"")</f>
        <v/>
      </c>
      <c r="L189" s="63" t="str">
        <f>_xlfn.IFNA(VLOOKUP(B189,'TED PEPPER 10K'!E:J,6,0),"")</f>
        <v/>
      </c>
      <c r="M189" s="63" t="str">
        <f>_xlfn.IFNA(VLOOKUP(B189,'Darent Valley 10K'!E:J,6,0),"")</f>
        <v/>
      </c>
      <c r="N189" s="63" t="str">
        <f>_xlfn.IFNA(VLOOKUP(B189,'Harvel 5'!D:K,8,0),"")</f>
        <v/>
      </c>
      <c r="O189" s="65">
        <f t="shared" si="22"/>
        <v>16</v>
      </c>
      <c r="P189" s="73" t="e">
        <f>SUM(LARGE(C189:N189,{1,2,3,4,5,6,7,8}))</f>
        <v>#NUM!</v>
      </c>
      <c r="Q189" s="63">
        <f t="shared" si="21"/>
        <v>16</v>
      </c>
      <c r="R189" s="66">
        <f t="shared" si="30"/>
        <v>11</v>
      </c>
      <c r="S189" s="108">
        <f t="shared" si="23"/>
        <v>1</v>
      </c>
      <c r="T189" t="str">
        <f t="shared" si="24"/>
        <v>J11</v>
      </c>
      <c r="U189" t="str">
        <f t="shared" si="25"/>
        <v>Sandra Cosgrove</v>
      </c>
      <c r="V189">
        <f t="shared" si="26"/>
        <v>16</v>
      </c>
      <c r="W189">
        <f t="shared" si="27"/>
        <v>1</v>
      </c>
    </row>
    <row r="190" spans="1:23" hidden="1">
      <c r="A190" s="118" t="s">
        <v>114</v>
      </c>
      <c r="B190" s="68" t="s">
        <v>86</v>
      </c>
      <c r="C190" s="63">
        <f>_xlfn.IFNA(VLOOKUP($B190,'Mob match'!$C$2:$E$180,3,0),"")</f>
        <v>13</v>
      </c>
      <c r="D190" s="63">
        <f>_xlfn.IFNA(VLOOKUP($B190,'August parkrun'!$A$2:$H$203,8,0),"")</f>
        <v>10</v>
      </c>
      <c r="E190" s="63" t="str">
        <f>_xlfn.IFNA(VLOOKUP($B190,'Weald 10K'!$E$3:$L$74,8,0),"")</f>
        <v/>
      </c>
      <c r="F190" s="63" t="str">
        <f>_xlfn.IFNA(VLOOKUP($B190,KFLKnole!$C$2:$H$93,6,0),"")</f>
        <v/>
      </c>
      <c r="G190" s="64"/>
      <c r="H190" s="63" t="str">
        <f>_xlfn.IFNA(VLOOKUP($B190,TurkeyRun!$B$2:$J$900,9,0),"")</f>
        <v/>
      </c>
      <c r="I190" s="63" t="str">
        <f>_xlfn.IFNA(VLOOKUP(B190,'Canterbury 10'!C:J,8,0),"")</f>
        <v/>
      </c>
      <c r="J190" s="63" t="str">
        <f>_xlfn.IFNA(VLOOKUP(B190,'Greenwich 10K'!C:K,9,0),"")</f>
        <v/>
      </c>
      <c r="K190" s="63" t="str">
        <f>_xlfn.IFNA(VLOOKUP(B190,'Dartford HM'!D:J,7,0),"")</f>
        <v/>
      </c>
      <c r="L190" s="63" t="str">
        <f>_xlfn.IFNA(VLOOKUP(B190,'TED PEPPER 10K'!E:J,6,0),"")</f>
        <v/>
      </c>
      <c r="M190" s="63">
        <f>_xlfn.IFNA(VLOOKUP(B190,'Darent Valley 10K'!E:J,6,0),"")</f>
        <v>18</v>
      </c>
      <c r="N190" s="63" t="str">
        <f>_xlfn.IFNA(VLOOKUP(B190,'Harvel 5'!D:K,8,0),"")</f>
        <v/>
      </c>
      <c r="O190" s="65">
        <f t="shared" si="22"/>
        <v>41</v>
      </c>
      <c r="P190" s="73" t="e">
        <f>SUM(LARGE(C190:N190,{1,2,3,4,5,6,7,8}))</f>
        <v>#NUM!</v>
      </c>
      <c r="Q190" s="63">
        <f t="shared" si="21"/>
        <v>41</v>
      </c>
      <c r="R190" s="66">
        <f t="shared" si="30"/>
        <v>7</v>
      </c>
      <c r="S190" s="108">
        <f t="shared" si="23"/>
        <v>3</v>
      </c>
      <c r="T190" t="str">
        <f t="shared" si="24"/>
        <v>J7</v>
      </c>
      <c r="U190" t="str">
        <f t="shared" si="25"/>
        <v>Sara Donnelly</v>
      </c>
      <c r="V190">
        <f t="shared" si="26"/>
        <v>41</v>
      </c>
      <c r="W190">
        <f t="shared" si="27"/>
        <v>3</v>
      </c>
    </row>
    <row r="191" spans="1:23" hidden="1">
      <c r="A191" s="118" t="s">
        <v>114</v>
      </c>
      <c r="B191" s="68" t="s">
        <v>202</v>
      </c>
      <c r="C191" s="63" t="str">
        <f>_xlfn.IFNA(VLOOKUP($B191,'Mob match'!$C$2:$E$180,3,0),"")</f>
        <v/>
      </c>
      <c r="D191" s="63">
        <f>_xlfn.IFNA(VLOOKUP($B191,'August parkrun'!$A$2:$H$203,8,0),"")</f>
        <v>6</v>
      </c>
      <c r="E191" s="63" t="str">
        <f>_xlfn.IFNA(VLOOKUP($B191,'Weald 10K'!$E$3:$L$74,8,0),"")</f>
        <v/>
      </c>
      <c r="F191" s="63" t="str">
        <f>_xlfn.IFNA(VLOOKUP($B191,KFLKnole!$C$2:$H$93,6,0),"")</f>
        <v/>
      </c>
      <c r="G191" s="64"/>
      <c r="H191" s="63" t="str">
        <f>_xlfn.IFNA(VLOOKUP($B191,TurkeyRun!$B$2:$J$900,9,0),"")</f>
        <v/>
      </c>
      <c r="I191" s="63" t="str">
        <f>_xlfn.IFNA(VLOOKUP(B191,'Canterbury 10'!C:J,8,0),"")</f>
        <v/>
      </c>
      <c r="J191" s="63" t="str">
        <f>_xlfn.IFNA(VLOOKUP(B191,'Greenwich 10K'!C:K,9,0),"")</f>
        <v/>
      </c>
      <c r="K191" s="63" t="str">
        <f>_xlfn.IFNA(VLOOKUP(B191,'Dartford HM'!D:J,7,0),"")</f>
        <v/>
      </c>
      <c r="L191" s="63" t="str">
        <f>_xlfn.IFNA(VLOOKUP(B191,'TED PEPPER 10K'!E:J,6,0),"")</f>
        <v/>
      </c>
      <c r="M191" s="63" t="str">
        <f>_xlfn.IFNA(VLOOKUP(B191,'Darent Valley 10K'!E:J,6,0),"")</f>
        <v/>
      </c>
      <c r="N191" s="63" t="str">
        <f>_xlfn.IFNA(VLOOKUP(B191,'Harvel 5'!D:K,8,0),"")</f>
        <v/>
      </c>
      <c r="O191" s="65">
        <f t="shared" si="22"/>
        <v>6</v>
      </c>
      <c r="P191" s="73" t="e">
        <f>SUM(LARGE(C191:N191,{1,2,3,4,5,6,7,8}))</f>
        <v>#NUM!</v>
      </c>
      <c r="Q191" s="63">
        <f t="shared" si="21"/>
        <v>6</v>
      </c>
      <c r="R191" s="66">
        <f t="shared" si="30"/>
        <v>17</v>
      </c>
      <c r="S191" s="108">
        <f t="shared" si="23"/>
        <v>1</v>
      </c>
      <c r="T191" t="str">
        <f t="shared" si="24"/>
        <v>J17</v>
      </c>
      <c r="U191" t="str">
        <f t="shared" si="25"/>
        <v>Sarah HOPE</v>
      </c>
      <c r="V191">
        <f t="shared" si="26"/>
        <v>6</v>
      </c>
      <c r="W191">
        <f t="shared" si="27"/>
        <v>1</v>
      </c>
    </row>
    <row r="192" spans="1:23" hidden="1">
      <c r="A192" s="118" t="s">
        <v>114</v>
      </c>
      <c r="B192" s="68" t="s">
        <v>195</v>
      </c>
      <c r="C192" s="63" t="str">
        <f>_xlfn.IFNA(VLOOKUP($B192,'Mob match'!$C$2:$E$180,3,0),"")</f>
        <v/>
      </c>
      <c r="D192" s="63">
        <f>_xlfn.IFNA(VLOOKUP($B192,'August parkrun'!$A$2:$H$203,8,0),"")</f>
        <v>15</v>
      </c>
      <c r="E192" s="63" t="str">
        <f>_xlfn.IFNA(VLOOKUP($B192,'Weald 10K'!$E$3:$L$74,8,0),"")</f>
        <v/>
      </c>
      <c r="F192" s="63" t="str">
        <f>_xlfn.IFNA(VLOOKUP($B192,KFLKnole!$C$2:$H$93,6,0),"")</f>
        <v/>
      </c>
      <c r="G192" s="64"/>
      <c r="H192" s="63" t="str">
        <f>_xlfn.IFNA(VLOOKUP($B192,TurkeyRun!$B$2:$J$900,9,0),"")</f>
        <v/>
      </c>
      <c r="I192" s="63" t="str">
        <f>_xlfn.IFNA(VLOOKUP(B192,'Canterbury 10'!C:J,8,0),"")</f>
        <v/>
      </c>
      <c r="J192" s="63" t="str">
        <f>_xlfn.IFNA(VLOOKUP(B192,'Greenwich 10K'!C:K,9,0),"")</f>
        <v/>
      </c>
      <c r="K192" s="63" t="str">
        <f>_xlfn.IFNA(VLOOKUP(B192,'Dartford HM'!D:J,7,0),"")</f>
        <v/>
      </c>
      <c r="L192" s="63" t="str">
        <f>_xlfn.IFNA(VLOOKUP(B192,'TED PEPPER 10K'!E:J,6,0),"")</f>
        <v/>
      </c>
      <c r="M192" s="63" t="str">
        <f>_xlfn.IFNA(VLOOKUP(B192,'Darent Valley 10K'!E:J,6,0),"")</f>
        <v/>
      </c>
      <c r="N192" s="63" t="str">
        <f>_xlfn.IFNA(VLOOKUP(B192,'Harvel 5'!D:K,8,0),"")</f>
        <v/>
      </c>
      <c r="O192" s="65">
        <f t="shared" si="22"/>
        <v>15</v>
      </c>
      <c r="P192" s="73" t="e">
        <f>SUM(LARGE(C192:N192,{1,2,3,4,5,6,7,8}))</f>
        <v>#NUM!</v>
      </c>
      <c r="Q192" s="63">
        <f t="shared" si="21"/>
        <v>15</v>
      </c>
      <c r="R192" s="66">
        <f t="shared" si="30"/>
        <v>13</v>
      </c>
      <c r="S192" s="108">
        <f t="shared" si="23"/>
        <v>1</v>
      </c>
      <c r="T192" t="str">
        <f t="shared" si="24"/>
        <v>J13</v>
      </c>
      <c r="U192" t="str">
        <f t="shared" si="25"/>
        <v>Shelley BATHERAM</v>
      </c>
      <c r="V192">
        <f t="shared" si="26"/>
        <v>15</v>
      </c>
      <c r="W192">
        <f t="shared" si="27"/>
        <v>1</v>
      </c>
    </row>
    <row r="193" spans="1:23" hidden="1">
      <c r="A193" s="118" t="s">
        <v>114</v>
      </c>
      <c r="B193" s="68" t="s">
        <v>81</v>
      </c>
      <c r="C193" s="63">
        <f>_xlfn.IFNA(VLOOKUP($B193,'Mob match'!$C$2:$E$180,3,0),"")</f>
        <v>20</v>
      </c>
      <c r="D193" s="63">
        <f>_xlfn.IFNA(VLOOKUP($B193,'August parkrun'!$A$2:$H$203,8,0),"")</f>
        <v>18</v>
      </c>
      <c r="E193" s="63">
        <f>_xlfn.IFNA(VLOOKUP($B193,'Weald 10K'!$E$3:$L$74,8,0),"")</f>
        <v>16</v>
      </c>
      <c r="F193" s="63">
        <f>_xlfn.IFNA(VLOOKUP($B193,KFLKnole!$C$2:$H$93,6,0),"")</f>
        <v>18</v>
      </c>
      <c r="G193" s="64"/>
      <c r="H193" s="63">
        <f>_xlfn.IFNA(VLOOKUP($B193,TurkeyRun!$B$2:$J$900,9,0),"")</f>
        <v>18</v>
      </c>
      <c r="I193" s="63" t="str">
        <f>_xlfn.IFNA(VLOOKUP(B193,'Canterbury 10'!C:J,8,0),"")</f>
        <v/>
      </c>
      <c r="J193" s="63">
        <f>_xlfn.IFNA(VLOOKUP(B193,'Greenwich 10K'!C:K,9,0),"")</f>
        <v>18</v>
      </c>
      <c r="K193" s="63" t="str">
        <f>_xlfn.IFNA(VLOOKUP(B193,'Dartford HM'!D:J,7,0),"")</f>
        <v/>
      </c>
      <c r="L193" s="63" t="str">
        <f>_xlfn.IFNA(VLOOKUP(B193,'TED PEPPER 10K'!E:J,6,0),"")</f>
        <v/>
      </c>
      <c r="M193" s="63">
        <f>_xlfn.IFNA(VLOOKUP(B193,'Darent Valley 10K'!E:J,6,0),"")</f>
        <v>16</v>
      </c>
      <c r="N193" s="63" t="str">
        <f>_xlfn.IFNA(VLOOKUP(B193,'Harvel 5'!D:K,8,0),"")</f>
        <v/>
      </c>
      <c r="O193" s="65">
        <f t="shared" si="22"/>
        <v>124</v>
      </c>
      <c r="P193" s="73" t="e">
        <f>SUM(LARGE(C193:N193,{1,2,3,4,5,6,7,8}))</f>
        <v>#NUM!</v>
      </c>
      <c r="Q193" s="63">
        <f t="shared" si="21"/>
        <v>124</v>
      </c>
      <c r="R193" s="66">
        <f t="shared" si="30"/>
        <v>3</v>
      </c>
      <c r="S193" s="108">
        <f t="shared" si="23"/>
        <v>7</v>
      </c>
      <c r="T193" t="str">
        <f t="shared" si="24"/>
        <v>J3</v>
      </c>
      <c r="U193" t="str">
        <f t="shared" si="25"/>
        <v>Sinead Dartnell</v>
      </c>
      <c r="V193">
        <f t="shared" si="26"/>
        <v>124</v>
      </c>
      <c r="W193">
        <f t="shared" si="27"/>
        <v>7</v>
      </c>
    </row>
    <row r="194" spans="1:23" ht="15.75" hidden="1" thickBot="1">
      <c r="A194" s="119" t="s">
        <v>114</v>
      </c>
      <c r="B194" s="120" t="s">
        <v>132</v>
      </c>
      <c r="C194" s="111">
        <f>_xlfn.IFNA(VLOOKUP($B194,'Mob match'!$C$2:$E$180,3,0),"")</f>
        <v>15</v>
      </c>
      <c r="D194" s="111" t="str">
        <f>_xlfn.IFNA(VLOOKUP($B194,'August parkrun'!$A$2:$H$203,8,0),"")</f>
        <v/>
      </c>
      <c r="E194" s="111">
        <f>_xlfn.IFNA(VLOOKUP($B194,'Weald 10K'!$E$3:$L$74,8,0),"")</f>
        <v>15</v>
      </c>
      <c r="F194" s="111" t="str">
        <f>_xlfn.IFNA(VLOOKUP($B194,KFLKnole!$C$2:$H$93,6,0),"")</f>
        <v/>
      </c>
      <c r="G194" s="112"/>
      <c r="H194" s="111" t="str">
        <f>_xlfn.IFNA(VLOOKUP($B194,TurkeyRun!$B$2:$J$900,9,0),"")</f>
        <v/>
      </c>
      <c r="I194" s="111" t="str">
        <f>_xlfn.IFNA(VLOOKUP(B194,'Canterbury 10'!C:J,8,0),"")</f>
        <v/>
      </c>
      <c r="J194" s="111" t="str">
        <f>_xlfn.IFNA(VLOOKUP(B194,'Greenwich 10K'!C:K,9,0),"")</f>
        <v/>
      </c>
      <c r="K194" s="111" t="str">
        <f>_xlfn.IFNA(VLOOKUP(B194,'Dartford HM'!D:J,7,0),"")</f>
        <v/>
      </c>
      <c r="L194" s="111" t="str">
        <f>_xlfn.IFNA(VLOOKUP(B194,'TED PEPPER 10K'!E:J,6,0),"")</f>
        <v/>
      </c>
      <c r="M194" s="111" t="str">
        <f>_xlfn.IFNA(VLOOKUP(B194,'Darent Valley 10K'!E:J,6,0),"")</f>
        <v/>
      </c>
      <c r="N194" s="111" t="str">
        <f>_xlfn.IFNA(VLOOKUP(B194,'Harvel 5'!D:K,8,0),"")</f>
        <v/>
      </c>
      <c r="O194" s="113">
        <f t="shared" si="22"/>
        <v>30</v>
      </c>
      <c r="P194" s="131" t="e">
        <f>SUM(LARGE(C194:N194,{1,2,3,4,5,6,7,8}))</f>
        <v>#NUM!</v>
      </c>
      <c r="Q194" s="111">
        <f t="shared" si="21"/>
        <v>30</v>
      </c>
      <c r="R194" s="122">
        <f t="shared" si="30"/>
        <v>9</v>
      </c>
      <c r="S194" s="115">
        <f t="shared" si="23"/>
        <v>2</v>
      </c>
      <c r="T194" t="str">
        <f t="shared" si="24"/>
        <v>J9</v>
      </c>
      <c r="U194" t="str">
        <f t="shared" si="25"/>
        <v>Sonia Chou</v>
      </c>
      <c r="V194">
        <f t="shared" si="26"/>
        <v>30</v>
      </c>
      <c r="W194">
        <f t="shared" si="27"/>
        <v>2</v>
      </c>
    </row>
    <row r="195" spans="1:23" hidden="1">
      <c r="A195" s="100" t="s">
        <v>115</v>
      </c>
      <c r="B195" s="101" t="s">
        <v>92</v>
      </c>
      <c r="C195" s="102">
        <f>_xlfn.IFNA(VLOOKUP($B195,'Mob match'!$C$2:$E$180,3,0),"")</f>
        <v>13</v>
      </c>
      <c r="D195" s="102" t="str">
        <f>_xlfn.IFNA(VLOOKUP($B195,'August parkrun'!$A$2:$H$203,8,0),"")</f>
        <v/>
      </c>
      <c r="E195" s="102" t="str">
        <f>_xlfn.IFNA(VLOOKUP($B195,'Weald 10K'!$E$3:$L$74,8,0),"")</f>
        <v/>
      </c>
      <c r="F195" s="102" t="str">
        <f>_xlfn.IFNA(VLOOKUP($B195,KFLKnole!$C$2:$H$93,6,0),"")</f>
        <v/>
      </c>
      <c r="G195" s="103"/>
      <c r="H195" s="102" t="str">
        <f>_xlfn.IFNA(VLOOKUP($B195,TurkeyRun!$B$2:$J$900,9,0),"")</f>
        <v/>
      </c>
      <c r="I195" s="102" t="str">
        <f>_xlfn.IFNA(VLOOKUP(B195,'Canterbury 10'!C:J,8,0),"")</f>
        <v/>
      </c>
      <c r="J195" s="102" t="str">
        <f>_xlfn.IFNA(VLOOKUP(B195,'Greenwich 10K'!C:K,9,0),"")</f>
        <v/>
      </c>
      <c r="K195" s="102" t="str">
        <f>_xlfn.IFNA(VLOOKUP(B195,'Dartford HM'!D:J,7,0),"")</f>
        <v/>
      </c>
      <c r="L195" s="102" t="str">
        <f>_xlfn.IFNA(VLOOKUP(B195,'TED PEPPER 10K'!E:J,6,0),"")</f>
        <v/>
      </c>
      <c r="M195" s="102" t="str">
        <f>_xlfn.IFNA(VLOOKUP(B195,'Darent Valley 10K'!E:J,6,0),"")</f>
        <v/>
      </c>
      <c r="N195" s="102" t="str">
        <f>_xlfn.IFNA(VLOOKUP(B195,'Harvel 5'!D:K,8,0),"")</f>
        <v/>
      </c>
      <c r="O195" s="104">
        <f t="shared" si="22"/>
        <v>13</v>
      </c>
      <c r="P195" s="130" t="e">
        <f>SUM(LARGE(C195:N195,{1,2,3,4,5,6,7,8}))</f>
        <v>#NUM!</v>
      </c>
      <c r="Q195" s="102">
        <f t="shared" ref="Q195:Q207" si="31">IF(S195&gt;8,P195,O195)</f>
        <v>13</v>
      </c>
      <c r="R195" s="105">
        <f t="shared" ref="R195:R207" si="32">RANK(Q195,Q$195:Q$207)</f>
        <v>12</v>
      </c>
      <c r="S195" s="106">
        <f t="shared" si="23"/>
        <v>1</v>
      </c>
      <c r="T195" t="str">
        <f t="shared" si="24"/>
        <v>K12</v>
      </c>
      <c r="U195" t="str">
        <f t="shared" si="25"/>
        <v>Auriol Hewson</v>
      </c>
      <c r="V195">
        <f t="shared" si="26"/>
        <v>13</v>
      </c>
      <c r="W195">
        <f t="shared" si="27"/>
        <v>1</v>
      </c>
    </row>
    <row r="196" spans="1:23" hidden="1">
      <c r="A196" s="107" t="s">
        <v>115</v>
      </c>
      <c r="B196" s="62" t="s">
        <v>101</v>
      </c>
      <c r="C196" s="63">
        <f>_xlfn.IFNA(VLOOKUP($B196,'Mob match'!$C$2:$E$180,3,0),"")</f>
        <v>20</v>
      </c>
      <c r="D196" s="63" t="str">
        <f>_xlfn.IFNA(VLOOKUP($B196,'August parkrun'!$A$2:$H$203,8,0),"")</f>
        <v/>
      </c>
      <c r="E196" s="63" t="str">
        <f>_xlfn.IFNA(VLOOKUP($B196,'Weald 10K'!$E$3:$L$74,8,0),"")</f>
        <v/>
      </c>
      <c r="F196" s="63" t="str">
        <f>_xlfn.IFNA(VLOOKUP($B196,KFLKnole!$C$2:$H$93,6,0),"")</f>
        <v/>
      </c>
      <c r="G196" s="64"/>
      <c r="H196" s="63" t="str">
        <f>_xlfn.IFNA(VLOOKUP($B196,TurkeyRun!$B$2:$J$900,9,0),"")</f>
        <v/>
      </c>
      <c r="I196" s="63" t="str">
        <f>_xlfn.IFNA(VLOOKUP(B196,'Canterbury 10'!C:J,8,0),"")</f>
        <v/>
      </c>
      <c r="J196" s="63" t="str">
        <f>_xlfn.IFNA(VLOOKUP(B196,'Greenwich 10K'!C:K,9,0),"")</f>
        <v/>
      </c>
      <c r="K196" s="63" t="str">
        <f>_xlfn.IFNA(VLOOKUP(B196,'Dartford HM'!D:J,7,0),"")</f>
        <v/>
      </c>
      <c r="L196" s="63" t="str">
        <f>_xlfn.IFNA(VLOOKUP(B196,'TED PEPPER 10K'!E:J,6,0),"")</f>
        <v/>
      </c>
      <c r="M196" s="63" t="str">
        <f>_xlfn.IFNA(VLOOKUP(B196,'Darent Valley 10K'!E:J,6,0),"")</f>
        <v/>
      </c>
      <c r="N196" s="63" t="str">
        <f>_xlfn.IFNA(VLOOKUP(B196,'Harvel 5'!D:K,8,0),"")</f>
        <v/>
      </c>
      <c r="O196" s="65">
        <f t="shared" ref="O196:O207" si="33">SUM(C196:N196)</f>
        <v>20</v>
      </c>
      <c r="P196" s="73" t="e">
        <f>SUM(LARGE(C196:N196,{1,2,3,4,5,6,7,8}))</f>
        <v>#NUM!</v>
      </c>
      <c r="Q196" s="63">
        <f t="shared" si="31"/>
        <v>20</v>
      </c>
      <c r="R196" s="66">
        <f t="shared" si="32"/>
        <v>6</v>
      </c>
      <c r="S196" s="108">
        <f t="shared" ref="S196:S207" si="34">COUNT(C196:N196)</f>
        <v>1</v>
      </c>
      <c r="T196" t="str">
        <f t="shared" ref="T196:T207" si="35">A196 &amp; R196</f>
        <v>K6</v>
      </c>
      <c r="U196" t="str">
        <f t="shared" ref="U196:U207" si="36">B196</f>
        <v>Beata Prus</v>
      </c>
      <c r="V196">
        <f t="shared" ref="V196:V207" si="37">Q196</f>
        <v>20</v>
      </c>
      <c r="W196">
        <f t="shared" ref="W196:W207" si="38">S196</f>
        <v>1</v>
      </c>
    </row>
    <row r="197" spans="1:23" hidden="1">
      <c r="A197" s="107" t="s">
        <v>115</v>
      </c>
      <c r="B197" s="62" t="s">
        <v>87</v>
      </c>
      <c r="C197" s="63">
        <f>_xlfn.IFNA(VLOOKUP($B197,'Mob match'!$C$2:$E$180,3,0),"")</f>
        <v>18</v>
      </c>
      <c r="D197" s="63">
        <f>_xlfn.IFNA(VLOOKUP($B197,'August parkrun'!$A$2:$H$203,8,0),"")</f>
        <v>13</v>
      </c>
      <c r="E197" s="63" t="str">
        <f>_xlfn.IFNA(VLOOKUP($B197,'Weald 10K'!$E$3:$L$74,8,0),"")</f>
        <v/>
      </c>
      <c r="F197" s="63" t="str">
        <f>_xlfn.IFNA(VLOOKUP($B197,KFLKnole!$C$2:$H$93,6,0),"")</f>
        <v/>
      </c>
      <c r="G197" s="64"/>
      <c r="H197" s="63" t="str">
        <f>_xlfn.IFNA(VLOOKUP($B197,TurkeyRun!$B$2:$J$900,9,0),"")</f>
        <v/>
      </c>
      <c r="I197" s="63" t="str">
        <f>_xlfn.IFNA(VLOOKUP(B197,'Canterbury 10'!C:J,8,0),"")</f>
        <v/>
      </c>
      <c r="J197" s="63" t="str">
        <f>_xlfn.IFNA(VLOOKUP(B197,'Greenwich 10K'!C:K,9,0),"")</f>
        <v/>
      </c>
      <c r="K197" s="63" t="str">
        <f>_xlfn.IFNA(VLOOKUP(B197,'Dartford HM'!D:J,7,0),"")</f>
        <v/>
      </c>
      <c r="L197" s="63" t="str">
        <f>_xlfn.IFNA(VLOOKUP(B197,'TED PEPPER 10K'!E:J,6,0),"")</f>
        <v/>
      </c>
      <c r="M197" s="63" t="str">
        <f>_xlfn.IFNA(VLOOKUP(B197,'Darent Valley 10K'!E:J,6,0),"")</f>
        <v/>
      </c>
      <c r="N197" s="63" t="str">
        <f>_xlfn.IFNA(VLOOKUP(B197,'Harvel 5'!D:K,8,0),"")</f>
        <v/>
      </c>
      <c r="O197" s="65">
        <f t="shared" si="33"/>
        <v>31</v>
      </c>
      <c r="P197" s="73" t="e">
        <f>SUM(LARGE(C197:N197,{1,2,3,4,5,6,7,8}))</f>
        <v>#NUM!</v>
      </c>
      <c r="Q197" s="63">
        <f t="shared" si="31"/>
        <v>31</v>
      </c>
      <c r="R197" s="66">
        <f t="shared" si="32"/>
        <v>2</v>
      </c>
      <c r="S197" s="108">
        <f t="shared" si="34"/>
        <v>2</v>
      </c>
      <c r="T197" t="str">
        <f t="shared" si="35"/>
        <v>K2</v>
      </c>
      <c r="U197" t="str">
        <f t="shared" si="36"/>
        <v>Clare Evans</v>
      </c>
      <c r="V197">
        <f t="shared" si="37"/>
        <v>31</v>
      </c>
      <c r="W197">
        <f t="shared" si="38"/>
        <v>2</v>
      </c>
    </row>
    <row r="198" spans="1:23" hidden="1">
      <c r="A198" s="107" t="s">
        <v>115</v>
      </c>
      <c r="B198" s="62" t="s">
        <v>89</v>
      </c>
      <c r="C198" s="63">
        <f>_xlfn.IFNA(VLOOKUP($B198,'Mob match'!$C$2:$E$180,3,0),"")</f>
        <v>16</v>
      </c>
      <c r="D198" s="63">
        <f>_xlfn.IFNA(VLOOKUP($B198,'August parkrun'!$A$2:$H$203,8,0),"")</f>
        <v>14</v>
      </c>
      <c r="E198" s="63" t="str">
        <f>_xlfn.IFNA(VLOOKUP($B198,'Weald 10K'!$E$3:$L$74,8,0),"")</f>
        <v/>
      </c>
      <c r="F198" s="63" t="str">
        <f>_xlfn.IFNA(VLOOKUP($B198,KFLKnole!$C$2:$H$93,6,0),"")</f>
        <v/>
      </c>
      <c r="G198" s="64"/>
      <c r="H198" s="63">
        <f>_xlfn.IFNA(VLOOKUP($B198,TurkeyRun!$B$2:$J$900,9,0),"")</f>
        <v>20</v>
      </c>
      <c r="I198" s="63" t="str">
        <f>_xlfn.IFNA(VLOOKUP(B198,'Canterbury 10'!C:J,8,0),"")</f>
        <v/>
      </c>
      <c r="J198" s="63" t="str">
        <f>_xlfn.IFNA(VLOOKUP(B198,'Greenwich 10K'!C:K,9,0),"")</f>
        <v/>
      </c>
      <c r="K198" s="63" t="str">
        <f>_xlfn.IFNA(VLOOKUP(B198,'Dartford HM'!D:J,7,0),"")</f>
        <v/>
      </c>
      <c r="L198" s="63" t="str">
        <f>_xlfn.IFNA(VLOOKUP(B198,'TED PEPPER 10K'!E:J,6,0),"")</f>
        <v/>
      </c>
      <c r="M198" s="63" t="str">
        <f>_xlfn.IFNA(VLOOKUP(B198,'Darent Valley 10K'!E:J,6,0),"")</f>
        <v/>
      </c>
      <c r="N198" s="63">
        <f>_xlfn.IFNA(VLOOKUP(B198,'Harvel 5'!D:K,8,0),"")</f>
        <v>20</v>
      </c>
      <c r="O198" s="65">
        <f t="shared" si="33"/>
        <v>70</v>
      </c>
      <c r="P198" s="73" t="e">
        <f>SUM(LARGE(C198:N198,{1,2,3,4,5,6,7,8}))</f>
        <v>#NUM!</v>
      </c>
      <c r="Q198" s="63">
        <f t="shared" si="31"/>
        <v>70</v>
      </c>
      <c r="R198" s="66">
        <f t="shared" si="32"/>
        <v>1</v>
      </c>
      <c r="S198" s="108">
        <f t="shared" si="34"/>
        <v>4</v>
      </c>
      <c r="T198" t="str">
        <f t="shared" si="35"/>
        <v>K1</v>
      </c>
      <c r="U198" t="str">
        <f t="shared" si="36"/>
        <v>Donna Carroll</v>
      </c>
      <c r="V198">
        <f t="shared" si="37"/>
        <v>70</v>
      </c>
      <c r="W198">
        <f t="shared" si="38"/>
        <v>4</v>
      </c>
    </row>
    <row r="199" spans="1:23" hidden="1">
      <c r="A199" s="107" t="s">
        <v>115</v>
      </c>
      <c r="B199" s="62" t="s">
        <v>181</v>
      </c>
      <c r="C199" s="63" t="str">
        <f>_xlfn.IFNA(VLOOKUP($B199,'Mob match'!$C$2:$E$180,3,0),"")</f>
        <v/>
      </c>
      <c r="D199" s="63">
        <f>_xlfn.IFNA(VLOOKUP($B199,'August parkrun'!$A$2:$H$203,8,0),"")</f>
        <v>20</v>
      </c>
      <c r="E199" s="63" t="str">
        <f>_xlfn.IFNA(VLOOKUP($B199,'Weald 10K'!$E$3:$L$74,8,0),"")</f>
        <v/>
      </c>
      <c r="F199" s="63" t="str">
        <f>_xlfn.IFNA(VLOOKUP($B199,KFLKnole!$C$2:$H$93,6,0),"")</f>
        <v/>
      </c>
      <c r="G199" s="64"/>
      <c r="H199" s="63" t="str">
        <f>_xlfn.IFNA(VLOOKUP($B199,TurkeyRun!$B$2:$J$900,9,0),"")</f>
        <v/>
      </c>
      <c r="I199" s="63" t="str">
        <f>_xlfn.IFNA(VLOOKUP(B199,'Canterbury 10'!C:J,8,0),"")</f>
        <v/>
      </c>
      <c r="J199" s="63" t="str">
        <f>_xlfn.IFNA(VLOOKUP(B199,'Greenwich 10K'!C:K,9,0),"")</f>
        <v/>
      </c>
      <c r="K199" s="63" t="str">
        <f>_xlfn.IFNA(VLOOKUP(B199,'Dartford HM'!D:J,7,0),"")</f>
        <v/>
      </c>
      <c r="L199" s="63" t="str">
        <f>_xlfn.IFNA(VLOOKUP(B199,'TED PEPPER 10K'!E:J,6,0),"")</f>
        <v/>
      </c>
      <c r="M199" s="63" t="str">
        <f>_xlfn.IFNA(VLOOKUP(B199,'Darent Valley 10K'!E:J,6,0),"")</f>
        <v/>
      </c>
      <c r="N199" s="63" t="str">
        <f>_xlfn.IFNA(VLOOKUP(B199,'Harvel 5'!D:K,8,0),"")</f>
        <v/>
      </c>
      <c r="O199" s="65">
        <f t="shared" si="33"/>
        <v>20</v>
      </c>
      <c r="P199" s="73" t="e">
        <f>SUM(LARGE(C199:N199,{1,2,3,4,5,6,7,8}))</f>
        <v>#NUM!</v>
      </c>
      <c r="Q199" s="63">
        <f t="shared" si="31"/>
        <v>20</v>
      </c>
      <c r="R199" s="66">
        <f t="shared" si="32"/>
        <v>6</v>
      </c>
      <c r="S199" s="108">
        <f t="shared" si="34"/>
        <v>1</v>
      </c>
      <c r="T199" t="str">
        <f t="shared" si="35"/>
        <v>K6</v>
      </c>
      <c r="U199" t="str">
        <f t="shared" si="36"/>
        <v>Elizabeth ROMANO</v>
      </c>
      <c r="V199">
        <f t="shared" si="37"/>
        <v>20</v>
      </c>
      <c r="W199">
        <f t="shared" si="38"/>
        <v>1</v>
      </c>
    </row>
    <row r="200" spans="1:23" hidden="1">
      <c r="A200" s="107" t="s">
        <v>115</v>
      </c>
      <c r="B200" s="62" t="s">
        <v>176</v>
      </c>
      <c r="C200" s="63" t="str">
        <f>_xlfn.IFNA(VLOOKUP($B200,'Mob match'!$C$2:$E$180,3,0),"")</f>
        <v/>
      </c>
      <c r="D200" s="63">
        <f>_xlfn.IFNA(VLOOKUP($B200,'August parkrun'!$A$2:$H$203,8,0),"")</f>
        <v>16</v>
      </c>
      <c r="E200" s="63" t="str">
        <f>_xlfn.IFNA(VLOOKUP($B200,'Weald 10K'!$E$3:$L$74,8,0),"")</f>
        <v/>
      </c>
      <c r="F200" s="63" t="str">
        <f>_xlfn.IFNA(VLOOKUP($B200,KFLKnole!$C$2:$H$93,6,0),"")</f>
        <v/>
      </c>
      <c r="G200" s="64"/>
      <c r="H200" s="63" t="str">
        <f>_xlfn.IFNA(VLOOKUP($B200,TurkeyRun!$B$2:$J$900,9,0),"")</f>
        <v/>
      </c>
      <c r="I200" s="63" t="str">
        <f>_xlfn.IFNA(VLOOKUP(B200,'Canterbury 10'!C:J,8,0),"")</f>
        <v/>
      </c>
      <c r="J200" s="63" t="str">
        <f>_xlfn.IFNA(VLOOKUP(B200,'Greenwich 10K'!C:K,9,0),"")</f>
        <v/>
      </c>
      <c r="K200" s="63" t="str">
        <f>_xlfn.IFNA(VLOOKUP(B200,'Dartford HM'!D:J,7,0),"")</f>
        <v/>
      </c>
      <c r="L200" s="63" t="str">
        <f>_xlfn.IFNA(VLOOKUP(B200,'TED PEPPER 10K'!E:J,6,0),"")</f>
        <v/>
      </c>
      <c r="M200" s="63" t="str">
        <f>_xlfn.IFNA(VLOOKUP(B200,'Darent Valley 10K'!E:J,6,0),"")</f>
        <v/>
      </c>
      <c r="N200" s="63" t="str">
        <f>_xlfn.IFNA(VLOOKUP(B200,'Harvel 5'!D:K,8,0),"")</f>
        <v/>
      </c>
      <c r="O200" s="65">
        <f t="shared" si="33"/>
        <v>16</v>
      </c>
      <c r="P200" s="73" t="e">
        <f>SUM(LARGE(C200:N200,{1,2,3,4,5,6,7,8}))</f>
        <v>#NUM!</v>
      </c>
      <c r="Q200" s="63">
        <f t="shared" si="31"/>
        <v>16</v>
      </c>
      <c r="R200" s="66">
        <f t="shared" si="32"/>
        <v>9</v>
      </c>
      <c r="S200" s="108">
        <f t="shared" si="34"/>
        <v>1</v>
      </c>
      <c r="T200" t="str">
        <f t="shared" si="35"/>
        <v>K9</v>
      </c>
      <c r="U200" t="str">
        <f t="shared" si="36"/>
        <v>Gill HALL</v>
      </c>
      <c r="V200">
        <f t="shared" si="37"/>
        <v>16</v>
      </c>
      <c r="W200">
        <f t="shared" si="38"/>
        <v>1</v>
      </c>
    </row>
    <row r="201" spans="1:23" hidden="1">
      <c r="A201" s="107" t="s">
        <v>115</v>
      </c>
      <c r="B201" s="62" t="s">
        <v>91</v>
      </c>
      <c r="C201" s="63">
        <f>_xlfn.IFNA(VLOOKUP($B201,'Mob match'!$C$2:$E$180,3,0),"")</f>
        <v>14</v>
      </c>
      <c r="D201" s="63">
        <f>_xlfn.IFNA(VLOOKUP($B201,'August parkrun'!$A$2:$H$203,8,0),"")</f>
        <v>10</v>
      </c>
      <c r="E201" s="63" t="str">
        <f>_xlfn.IFNA(VLOOKUP($B201,'Weald 10K'!$E$3:$L$74,8,0),"")</f>
        <v/>
      </c>
      <c r="F201" s="63" t="str">
        <f>_xlfn.IFNA(VLOOKUP($B201,KFLKnole!$C$2:$H$93,6,0),"")</f>
        <v/>
      </c>
      <c r="G201" s="64"/>
      <c r="H201" s="63" t="str">
        <f>_xlfn.IFNA(VLOOKUP($B201,TurkeyRun!$B$2:$J$900,9,0),"")</f>
        <v/>
      </c>
      <c r="I201" s="63" t="str">
        <f>_xlfn.IFNA(VLOOKUP(B201,'Canterbury 10'!C:J,8,0),"")</f>
        <v/>
      </c>
      <c r="J201" s="63" t="str">
        <f>_xlfn.IFNA(VLOOKUP(B201,'Greenwich 10K'!C:K,9,0),"")</f>
        <v/>
      </c>
      <c r="K201" s="63" t="str">
        <f>_xlfn.IFNA(VLOOKUP(B201,'Dartford HM'!D:J,7,0),"")</f>
        <v/>
      </c>
      <c r="L201" s="63" t="str">
        <f>_xlfn.IFNA(VLOOKUP(B201,'TED PEPPER 10K'!E:J,6,0),"")</f>
        <v/>
      </c>
      <c r="M201" s="63" t="str">
        <f>_xlfn.IFNA(VLOOKUP(B201,'Darent Valley 10K'!E:J,6,0),"")</f>
        <v/>
      </c>
      <c r="N201" s="63" t="str">
        <f>_xlfn.IFNA(VLOOKUP(B201,'Harvel 5'!D:K,8,0),"")</f>
        <v/>
      </c>
      <c r="O201" s="65">
        <f t="shared" si="33"/>
        <v>24</v>
      </c>
      <c r="P201" s="73" t="e">
        <f>SUM(LARGE(C201:N201,{1,2,3,4,5,6,7,8}))</f>
        <v>#NUM!</v>
      </c>
      <c r="Q201" s="63">
        <f t="shared" si="31"/>
        <v>24</v>
      </c>
      <c r="R201" s="66">
        <f t="shared" si="32"/>
        <v>3</v>
      </c>
      <c r="S201" s="108">
        <f t="shared" si="34"/>
        <v>2</v>
      </c>
      <c r="T201" t="str">
        <f t="shared" si="35"/>
        <v>K3</v>
      </c>
      <c r="U201" t="str">
        <f t="shared" si="36"/>
        <v>Janet Vincent</v>
      </c>
      <c r="V201">
        <f t="shared" si="37"/>
        <v>24</v>
      </c>
      <c r="W201">
        <f t="shared" si="38"/>
        <v>2</v>
      </c>
    </row>
    <row r="202" spans="1:23" hidden="1">
      <c r="A202" s="107" t="s">
        <v>115</v>
      </c>
      <c r="B202" s="62" t="s">
        <v>90</v>
      </c>
      <c r="C202" s="63">
        <f>_xlfn.IFNA(VLOOKUP($B202,'Mob match'!$C$2:$E$180,3,0),"")</f>
        <v>15</v>
      </c>
      <c r="D202" s="63">
        <f>_xlfn.IFNA(VLOOKUP($B202,'August parkrun'!$A$2:$H$203,8,0),"")</f>
        <v>9</v>
      </c>
      <c r="E202" s="63" t="str">
        <f>_xlfn.IFNA(VLOOKUP($B202,'Weald 10K'!$E$3:$L$74,8,0),"")</f>
        <v/>
      </c>
      <c r="F202" s="63" t="str">
        <f>_xlfn.IFNA(VLOOKUP($B202,KFLKnole!$C$2:$H$93,6,0),"")</f>
        <v/>
      </c>
      <c r="G202" s="64"/>
      <c r="H202" s="63" t="str">
        <f>_xlfn.IFNA(VLOOKUP($B202,TurkeyRun!$B$2:$J$900,9,0),"")</f>
        <v/>
      </c>
      <c r="I202" s="63" t="str">
        <f>_xlfn.IFNA(VLOOKUP(B202,'Canterbury 10'!C:J,8,0),"")</f>
        <v/>
      </c>
      <c r="J202" s="63" t="str">
        <f>_xlfn.IFNA(VLOOKUP(B202,'Greenwich 10K'!C:K,9,0),"")</f>
        <v/>
      </c>
      <c r="K202" s="63" t="str">
        <f>_xlfn.IFNA(VLOOKUP(B202,'Dartford HM'!D:J,7,0),"")</f>
        <v/>
      </c>
      <c r="L202" s="63" t="str">
        <f>_xlfn.IFNA(VLOOKUP(B202,'TED PEPPER 10K'!E:J,6,0),"")</f>
        <v/>
      </c>
      <c r="M202" s="63" t="str">
        <f>_xlfn.IFNA(VLOOKUP(B202,'Darent Valley 10K'!E:J,6,0),"")</f>
        <v/>
      </c>
      <c r="N202" s="63" t="str">
        <f>_xlfn.IFNA(VLOOKUP(B202,'Harvel 5'!D:K,8,0),"")</f>
        <v/>
      </c>
      <c r="O202" s="65">
        <f t="shared" si="33"/>
        <v>24</v>
      </c>
      <c r="P202" s="73" t="e">
        <f>SUM(LARGE(C202:N202,{1,2,3,4,5,6,7,8}))</f>
        <v>#NUM!</v>
      </c>
      <c r="Q202" s="63">
        <f t="shared" si="31"/>
        <v>24</v>
      </c>
      <c r="R202" s="66">
        <f t="shared" si="32"/>
        <v>3</v>
      </c>
      <c r="S202" s="108">
        <f t="shared" si="34"/>
        <v>2</v>
      </c>
      <c r="T202" t="str">
        <f t="shared" si="35"/>
        <v>K3</v>
      </c>
      <c r="U202" t="str">
        <f t="shared" si="36"/>
        <v>Jayne Jones</v>
      </c>
      <c r="V202">
        <f t="shared" si="37"/>
        <v>24</v>
      </c>
      <c r="W202">
        <f t="shared" si="38"/>
        <v>2</v>
      </c>
    </row>
    <row r="203" spans="1:23" hidden="1">
      <c r="A203" s="107" t="s">
        <v>115</v>
      </c>
      <c r="B203" s="62" t="s">
        <v>154</v>
      </c>
      <c r="C203" s="63">
        <f>_xlfn.IFNA(VLOOKUP($B203,'Mob match'!$C$2:$E$180,3,0),"")</f>
        <v>15</v>
      </c>
      <c r="D203" s="63" t="str">
        <f>_xlfn.IFNA(VLOOKUP($B203,'August parkrun'!$A$2:$H$203,8,0),"")</f>
        <v/>
      </c>
      <c r="E203" s="63" t="str">
        <f>_xlfn.IFNA(VLOOKUP($B203,'Weald 10K'!$E$3:$L$74,8,0),"")</f>
        <v/>
      </c>
      <c r="F203" s="63" t="str">
        <f>_xlfn.IFNA(VLOOKUP($B203,KFLKnole!$C$2:$H$93,6,0),"")</f>
        <v/>
      </c>
      <c r="G203" s="64"/>
      <c r="H203" s="63" t="str">
        <f>_xlfn.IFNA(VLOOKUP($B203,TurkeyRun!$B$2:$J$900,9,0),"")</f>
        <v/>
      </c>
      <c r="I203" s="63" t="str">
        <f>_xlfn.IFNA(VLOOKUP(B203,'Canterbury 10'!C:J,8,0),"")</f>
        <v/>
      </c>
      <c r="J203" s="63" t="str">
        <f>_xlfn.IFNA(VLOOKUP(B203,'Greenwich 10K'!C:K,9,0),"")</f>
        <v/>
      </c>
      <c r="K203" s="63" t="str">
        <f>_xlfn.IFNA(VLOOKUP(B203,'Dartford HM'!D:J,7,0),"")</f>
        <v/>
      </c>
      <c r="L203" s="63" t="str">
        <f>_xlfn.IFNA(VLOOKUP(B203,'TED PEPPER 10K'!E:J,6,0),"")</f>
        <v/>
      </c>
      <c r="M203" s="63" t="str">
        <f>_xlfn.IFNA(VLOOKUP(B203,'Darent Valley 10K'!E:J,6,0),"")</f>
        <v/>
      </c>
      <c r="N203" s="63" t="str">
        <f>_xlfn.IFNA(VLOOKUP(B203,'Harvel 5'!D:K,8,0),"")</f>
        <v/>
      </c>
      <c r="O203" s="65">
        <f t="shared" si="33"/>
        <v>15</v>
      </c>
      <c r="P203" s="73" t="e">
        <f>SUM(LARGE(C203:N203,{1,2,3,4,5,6,7,8}))</f>
        <v>#NUM!</v>
      </c>
      <c r="Q203" s="63">
        <f t="shared" si="31"/>
        <v>15</v>
      </c>
      <c r="R203" s="66">
        <f t="shared" si="32"/>
        <v>10</v>
      </c>
      <c r="S203" s="108">
        <f t="shared" si="34"/>
        <v>1</v>
      </c>
      <c r="T203" t="str">
        <f t="shared" si="35"/>
        <v>K10</v>
      </c>
      <c r="U203" t="str">
        <f t="shared" si="36"/>
        <v>Kate Anderson</v>
      </c>
      <c r="V203">
        <f t="shared" si="37"/>
        <v>15</v>
      </c>
      <c r="W203">
        <f t="shared" si="38"/>
        <v>1</v>
      </c>
    </row>
    <row r="204" spans="1:23" hidden="1">
      <c r="A204" s="107" t="s">
        <v>115</v>
      </c>
      <c r="B204" s="62" t="s">
        <v>187</v>
      </c>
      <c r="C204" s="63" t="str">
        <f>_xlfn.IFNA(VLOOKUP($B204,'Mob match'!$C$2:$E$180,3,0),"")</f>
        <v/>
      </c>
      <c r="D204" s="63">
        <f>_xlfn.IFNA(VLOOKUP($B204,'August parkrun'!$A$2:$H$203,8,0),"")</f>
        <v>15</v>
      </c>
      <c r="E204" s="63" t="str">
        <f>_xlfn.IFNA(VLOOKUP($B204,'Weald 10K'!$E$3:$L$74,8,0),"")</f>
        <v/>
      </c>
      <c r="F204" s="63" t="str">
        <f>_xlfn.IFNA(VLOOKUP($B204,KFLKnole!$C$2:$H$93,6,0),"")</f>
        <v/>
      </c>
      <c r="G204" s="64"/>
      <c r="H204" s="63" t="str">
        <f>_xlfn.IFNA(VLOOKUP($B204,TurkeyRun!$B$2:$J$900,9,0),"")</f>
        <v/>
      </c>
      <c r="I204" s="63" t="str">
        <f>_xlfn.IFNA(VLOOKUP(B204,'Canterbury 10'!C:J,8,0),"")</f>
        <v/>
      </c>
      <c r="J204" s="63" t="str">
        <f>_xlfn.IFNA(VLOOKUP(B204,'Greenwich 10K'!C:K,9,0),"")</f>
        <v/>
      </c>
      <c r="K204" s="63" t="str">
        <f>_xlfn.IFNA(VLOOKUP(B204,'Dartford HM'!D:J,7,0),"")</f>
        <v/>
      </c>
      <c r="L204" s="63" t="str">
        <f>_xlfn.IFNA(VLOOKUP(B204,'TED PEPPER 10K'!E:J,6,0),"")</f>
        <v/>
      </c>
      <c r="M204" s="63" t="str">
        <f>_xlfn.IFNA(VLOOKUP(B204,'Darent Valley 10K'!E:J,6,0),"")</f>
        <v/>
      </c>
      <c r="N204" s="63" t="str">
        <f>_xlfn.IFNA(VLOOKUP(B204,'Harvel 5'!D:K,8,0),"")</f>
        <v/>
      </c>
      <c r="O204" s="65">
        <f t="shared" si="33"/>
        <v>15</v>
      </c>
      <c r="P204" s="73" t="e">
        <f>SUM(LARGE(C204:N204,{1,2,3,4,5,6,7,8}))</f>
        <v>#NUM!</v>
      </c>
      <c r="Q204" s="63">
        <f t="shared" si="31"/>
        <v>15</v>
      </c>
      <c r="R204" s="66">
        <f t="shared" si="32"/>
        <v>10</v>
      </c>
      <c r="S204" s="108">
        <f t="shared" si="34"/>
        <v>1</v>
      </c>
      <c r="T204" t="str">
        <f t="shared" si="35"/>
        <v>K10</v>
      </c>
      <c r="U204" t="str">
        <f t="shared" si="36"/>
        <v>Kathryn FREAME</v>
      </c>
      <c r="V204">
        <f t="shared" si="37"/>
        <v>15</v>
      </c>
      <c r="W204">
        <f t="shared" si="38"/>
        <v>1</v>
      </c>
    </row>
    <row r="205" spans="1:23" hidden="1">
      <c r="A205" s="107" t="s">
        <v>115</v>
      </c>
      <c r="B205" s="62" t="s">
        <v>188</v>
      </c>
      <c r="C205" s="63" t="str">
        <f>_xlfn.IFNA(VLOOKUP($B205,'Mob match'!$C$2:$E$180,3,0),"")</f>
        <v/>
      </c>
      <c r="D205" s="63">
        <f>_xlfn.IFNA(VLOOKUP($B205,'August parkrun'!$A$2:$H$203,8,0),"")</f>
        <v>18</v>
      </c>
      <c r="E205" s="63" t="str">
        <f>_xlfn.IFNA(VLOOKUP($B205,'Weald 10K'!$E$3:$L$74,8,0),"")</f>
        <v/>
      </c>
      <c r="F205" s="63" t="str">
        <f>_xlfn.IFNA(VLOOKUP($B205,KFLKnole!$C$2:$H$93,6,0),"")</f>
        <v/>
      </c>
      <c r="G205" s="64"/>
      <c r="H205" s="63" t="str">
        <f>_xlfn.IFNA(VLOOKUP($B205,TurkeyRun!$B$2:$J$900,9,0),"")</f>
        <v/>
      </c>
      <c r="I205" s="63" t="str">
        <f>_xlfn.IFNA(VLOOKUP(B205,'Canterbury 10'!C:J,8,0),"")</f>
        <v/>
      </c>
      <c r="J205" s="63" t="str">
        <f>_xlfn.IFNA(VLOOKUP(B205,'Greenwich 10K'!C:K,9,0),"")</f>
        <v/>
      </c>
      <c r="K205" s="63" t="str">
        <f>_xlfn.IFNA(VLOOKUP(B205,'Dartford HM'!D:J,7,0),"")</f>
        <v/>
      </c>
      <c r="L205" s="63" t="str">
        <f>_xlfn.IFNA(VLOOKUP(B205,'TED PEPPER 10K'!E:J,6,0),"")</f>
        <v/>
      </c>
      <c r="M205" s="63" t="str">
        <f>_xlfn.IFNA(VLOOKUP(B205,'Darent Valley 10K'!E:J,6,0),"")</f>
        <v/>
      </c>
      <c r="N205" s="63" t="str">
        <f>_xlfn.IFNA(VLOOKUP(B205,'Harvel 5'!D:K,8,0),"")</f>
        <v/>
      </c>
      <c r="O205" s="65">
        <f t="shared" si="33"/>
        <v>18</v>
      </c>
      <c r="P205" s="73" t="e">
        <f>SUM(LARGE(C205:N205,{1,2,3,4,5,6,7,8}))</f>
        <v>#NUM!</v>
      </c>
      <c r="Q205" s="63">
        <f t="shared" si="31"/>
        <v>18</v>
      </c>
      <c r="R205" s="66">
        <f t="shared" si="32"/>
        <v>8</v>
      </c>
      <c r="S205" s="108">
        <f t="shared" si="34"/>
        <v>1</v>
      </c>
      <c r="T205" t="str">
        <f t="shared" si="35"/>
        <v>K8</v>
      </c>
      <c r="U205" t="str">
        <f t="shared" si="36"/>
        <v>Lisa ALDERTON</v>
      </c>
      <c r="V205">
        <f t="shared" si="37"/>
        <v>18</v>
      </c>
      <c r="W205">
        <f t="shared" si="38"/>
        <v>1</v>
      </c>
    </row>
    <row r="206" spans="1:23" hidden="1">
      <c r="A206" s="107" t="s">
        <v>115</v>
      </c>
      <c r="B206" s="62" t="s">
        <v>201</v>
      </c>
      <c r="C206" s="63" t="str">
        <f>_xlfn.IFNA(VLOOKUP($B206,'Mob match'!$C$2:$E$180,3,0),"")</f>
        <v/>
      </c>
      <c r="D206" s="63">
        <f>_xlfn.IFNA(VLOOKUP($B206,'August parkrun'!$A$2:$H$203,8,0),"")</f>
        <v>12</v>
      </c>
      <c r="E206" s="63" t="str">
        <f>_xlfn.IFNA(VLOOKUP($B206,'Weald 10K'!$E$3:$L$74,8,0),"")</f>
        <v/>
      </c>
      <c r="F206" s="63" t="str">
        <f>_xlfn.IFNA(VLOOKUP($B206,KFLKnole!$C$2:$H$93,6,0),"")</f>
        <v/>
      </c>
      <c r="G206" s="64"/>
      <c r="H206" s="63" t="str">
        <f>_xlfn.IFNA(VLOOKUP($B206,TurkeyRun!$B$2:$J$900,9,0),"")</f>
        <v/>
      </c>
      <c r="I206" s="63" t="str">
        <f>_xlfn.IFNA(VLOOKUP(B206,'Canterbury 10'!C:J,8,0),"")</f>
        <v/>
      </c>
      <c r="J206" s="63" t="str">
        <f>_xlfn.IFNA(VLOOKUP(B206,'Greenwich 10K'!C:K,9,0),"")</f>
        <v/>
      </c>
      <c r="K206" s="63" t="str">
        <f>_xlfn.IFNA(VLOOKUP(B206,'Dartford HM'!D:J,7,0),"")</f>
        <v/>
      </c>
      <c r="L206" s="63" t="str">
        <f>_xlfn.IFNA(VLOOKUP(B206,'TED PEPPER 10K'!E:J,6,0),"")</f>
        <v/>
      </c>
      <c r="M206" s="63" t="str">
        <f>_xlfn.IFNA(VLOOKUP(B206,'Darent Valley 10K'!E:J,6,0),"")</f>
        <v/>
      </c>
      <c r="N206" s="63" t="str">
        <f>_xlfn.IFNA(VLOOKUP(B206,'Harvel 5'!D:K,8,0),"")</f>
        <v/>
      </c>
      <c r="O206" s="65">
        <f t="shared" si="33"/>
        <v>12</v>
      </c>
      <c r="P206" s="73" t="e">
        <f>SUM(LARGE(C206:N206,{1,2,3,4,5,6,7,8}))</f>
        <v>#NUM!</v>
      </c>
      <c r="Q206" s="63">
        <f t="shared" si="31"/>
        <v>12</v>
      </c>
      <c r="R206" s="66">
        <f t="shared" si="32"/>
        <v>13</v>
      </c>
      <c r="S206" s="108">
        <f t="shared" si="34"/>
        <v>1</v>
      </c>
      <c r="T206" t="str">
        <f t="shared" si="35"/>
        <v>K13</v>
      </c>
      <c r="U206" t="str">
        <f t="shared" si="36"/>
        <v>Rebecca WATTS</v>
      </c>
      <c r="V206">
        <f t="shared" si="37"/>
        <v>12</v>
      </c>
      <c r="W206">
        <f t="shared" si="38"/>
        <v>1</v>
      </c>
    </row>
    <row r="207" spans="1:23" ht="15.75" hidden="1" thickBot="1">
      <c r="A207" s="109" t="s">
        <v>115</v>
      </c>
      <c r="B207" s="110" t="s">
        <v>203</v>
      </c>
      <c r="C207" s="111">
        <f>_xlfn.IFNA(VLOOKUP($B207,'Mob match'!$C$2:$E$180,3,0),"")</f>
        <v>12</v>
      </c>
      <c r="D207" s="111">
        <f>_xlfn.IFNA(VLOOKUP($B207,'August parkrun'!$A$2:$H$203,8,0),"")</f>
        <v>11</v>
      </c>
      <c r="E207" s="111" t="str">
        <f>_xlfn.IFNA(VLOOKUP($B207,'Weald 10K'!$E$3:$L$74,8,0),"")</f>
        <v/>
      </c>
      <c r="F207" s="111" t="str">
        <f>_xlfn.IFNA(VLOOKUP($B207,KFLKnole!$C$2:$H$93,6,0),"")</f>
        <v/>
      </c>
      <c r="G207" s="112"/>
      <c r="H207" s="111" t="str">
        <f>_xlfn.IFNA(VLOOKUP($B207,TurkeyRun!$B$2:$J$900,9,0),"")</f>
        <v/>
      </c>
      <c r="I207" s="111" t="str">
        <f>_xlfn.IFNA(VLOOKUP(B207,'Canterbury 10'!C:J,8,0),"")</f>
        <v/>
      </c>
      <c r="J207" s="111" t="str">
        <f>_xlfn.IFNA(VLOOKUP(B207,'Greenwich 10K'!C:K,9,0),"")</f>
        <v/>
      </c>
      <c r="K207" s="111" t="str">
        <f>_xlfn.IFNA(VLOOKUP(B207,'Dartford HM'!D:J,7,0),"")</f>
        <v/>
      </c>
      <c r="L207" s="111" t="str">
        <f>_xlfn.IFNA(VLOOKUP(B207,'TED PEPPER 10K'!E:J,6,0),"")</f>
        <v/>
      </c>
      <c r="M207" s="111" t="str">
        <f>_xlfn.IFNA(VLOOKUP(B207,'Darent Valley 10K'!E:J,6,0),"")</f>
        <v/>
      </c>
      <c r="N207" s="111" t="str">
        <f>_xlfn.IFNA(VLOOKUP(B207,'Harvel 5'!D:K,8,0),"")</f>
        <v/>
      </c>
      <c r="O207" s="113">
        <f t="shared" si="33"/>
        <v>23</v>
      </c>
      <c r="P207" s="131" t="e">
        <f>SUM(LARGE(C207:N207,{1,2,3,4,5,6,7,8}))</f>
        <v>#NUM!</v>
      </c>
      <c r="Q207" s="111">
        <f t="shared" si="31"/>
        <v>23</v>
      </c>
      <c r="R207" s="122">
        <f t="shared" si="32"/>
        <v>5</v>
      </c>
      <c r="S207" s="115">
        <f t="shared" si="34"/>
        <v>2</v>
      </c>
      <c r="T207" t="str">
        <f t="shared" si="35"/>
        <v>K5</v>
      </c>
      <c r="U207" t="str">
        <f t="shared" si="36"/>
        <v>Tracey BRIDGE</v>
      </c>
      <c r="V207">
        <f t="shared" si="37"/>
        <v>23</v>
      </c>
      <c r="W207">
        <f t="shared" si="38"/>
        <v>2</v>
      </c>
    </row>
  </sheetData>
  <autoFilter ref="A2:S207">
    <filterColumn colId="0">
      <filters>
        <filter val="G"/>
      </filters>
    </filterColumn>
  </autoFilter>
  <conditionalFormatting sqref="R2 R4:R21 R23:R1048576">
    <cfRule type="cellIs" dxfId="5" priority="8" operator="between">
      <formula>1</formula>
      <formula>3</formula>
    </cfRule>
  </conditionalFormatting>
  <conditionalFormatting sqref="S3:S207">
    <cfRule type="cellIs" dxfId="4" priority="6" operator="lessThan">
      <formula>6</formula>
    </cfRule>
    <cfRule type="cellIs" dxfId="3" priority="7" operator="greaterThanOrEqual">
      <formula>6</formula>
    </cfRule>
  </conditionalFormatting>
  <conditionalFormatting sqref="R3">
    <cfRule type="cellIs" dxfId="2" priority="5" operator="between">
      <formula>1</formula>
      <formula>3</formula>
    </cfRule>
  </conditionalFormatting>
  <conditionalFormatting sqref="R22">
    <cfRule type="cellIs" dxfId="1" priority="4" operator="between">
      <formula>1</formula>
      <formula>3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8"/>
  <sheetViews>
    <sheetView topLeftCell="A708" workbookViewId="0">
      <selection activeCell="C719" sqref="C719"/>
    </sheetView>
  </sheetViews>
  <sheetFormatPr defaultRowHeight="15"/>
  <cols>
    <col min="1" max="1" width="5.140625" bestFit="1" customWidth="1"/>
    <col min="2" max="3" width="14" customWidth="1"/>
    <col min="4" max="4" width="24.5703125" customWidth="1"/>
    <col min="5" max="5" width="30.85546875" customWidth="1"/>
    <col min="6" max="6" width="14" customWidth="1"/>
    <col min="7" max="7" width="19.85546875" customWidth="1"/>
    <col min="8" max="8" width="14" customWidth="1"/>
  </cols>
  <sheetData>
    <row r="1" spans="1:8" s="77" customFormat="1">
      <c r="A1" s="76" t="s">
        <v>633</v>
      </c>
      <c r="B1" s="76" t="s">
        <v>567</v>
      </c>
      <c r="C1" s="76" t="s">
        <v>566</v>
      </c>
      <c r="D1" s="76" t="s">
        <v>358</v>
      </c>
      <c r="E1" s="76" t="s">
        <v>531</v>
      </c>
      <c r="F1" s="76" t="s">
        <v>615</v>
      </c>
      <c r="G1" s="76" t="s">
        <v>634</v>
      </c>
      <c r="H1" s="76" t="s">
        <v>663</v>
      </c>
    </row>
    <row r="2" spans="1:8">
      <c r="A2" s="74">
        <v>1</v>
      </c>
      <c r="B2" s="75">
        <v>5.3726851851851852E-2</v>
      </c>
      <c r="C2" s="75">
        <v>5.3726851851851852E-2</v>
      </c>
      <c r="D2" s="74" t="s">
        <v>664</v>
      </c>
      <c r="E2" s="74" t="s">
        <v>665</v>
      </c>
      <c r="F2" s="74" t="s">
        <v>636</v>
      </c>
      <c r="G2" s="74" t="s">
        <v>666</v>
      </c>
      <c r="H2" s="74">
        <v>737</v>
      </c>
    </row>
    <row r="3" spans="1:8">
      <c r="A3" s="74">
        <v>2</v>
      </c>
      <c r="B3" s="75">
        <v>5.5011574074074067E-2</v>
      </c>
      <c r="C3" s="75">
        <v>5.5E-2</v>
      </c>
      <c r="D3" s="74" t="s">
        <v>667</v>
      </c>
      <c r="E3" s="74" t="s">
        <v>665</v>
      </c>
      <c r="F3" s="74" t="s">
        <v>636</v>
      </c>
      <c r="G3" s="74" t="s">
        <v>666</v>
      </c>
      <c r="H3" s="74">
        <v>289</v>
      </c>
    </row>
    <row r="4" spans="1:8">
      <c r="A4" s="74">
        <v>3</v>
      </c>
      <c r="B4" s="75">
        <v>5.5810185185185185E-2</v>
      </c>
      <c r="C4" s="75">
        <v>5.5810185185185185E-2</v>
      </c>
      <c r="D4" s="74" t="s">
        <v>668</v>
      </c>
      <c r="E4" s="74" t="s">
        <v>669</v>
      </c>
      <c r="F4" s="74" t="s">
        <v>636</v>
      </c>
      <c r="G4" s="74" t="s">
        <v>670</v>
      </c>
      <c r="H4" s="74">
        <v>257</v>
      </c>
    </row>
    <row r="5" spans="1:8">
      <c r="A5" s="74">
        <v>4</v>
      </c>
      <c r="B5" s="75">
        <v>5.618055555555556E-2</v>
      </c>
      <c r="C5" s="75">
        <v>5.6134259259259266E-2</v>
      </c>
      <c r="D5" s="74" t="s">
        <v>671</v>
      </c>
      <c r="E5" s="74"/>
      <c r="F5" s="74" t="s">
        <v>636</v>
      </c>
      <c r="G5" s="74" t="s">
        <v>666</v>
      </c>
      <c r="H5" s="74">
        <v>581</v>
      </c>
    </row>
    <row r="6" spans="1:8">
      <c r="A6" s="74">
        <v>5</v>
      </c>
      <c r="B6" s="75">
        <v>5.6331018518518516E-2</v>
      </c>
      <c r="C6" s="75">
        <v>5.6307870370370362E-2</v>
      </c>
      <c r="D6" s="74" t="s">
        <v>672</v>
      </c>
      <c r="E6" s="74" t="s">
        <v>673</v>
      </c>
      <c r="F6" s="74" t="s">
        <v>636</v>
      </c>
      <c r="G6" s="74" t="s">
        <v>670</v>
      </c>
      <c r="H6" s="74">
        <v>192</v>
      </c>
    </row>
    <row r="7" spans="1:8">
      <c r="A7" s="74">
        <v>6</v>
      </c>
      <c r="B7" s="75">
        <v>5.6666666666666671E-2</v>
      </c>
      <c r="C7" s="75">
        <v>5.6631944444444443E-2</v>
      </c>
      <c r="D7" s="74" t="s">
        <v>674</v>
      </c>
      <c r="E7" s="74"/>
      <c r="F7" s="74" t="s">
        <v>636</v>
      </c>
      <c r="G7" s="74" t="s">
        <v>670</v>
      </c>
      <c r="H7" s="74">
        <v>601</v>
      </c>
    </row>
    <row r="8" spans="1:8">
      <c r="A8" s="74">
        <v>7</v>
      </c>
      <c r="B8" s="75">
        <v>5.6805555555555554E-2</v>
      </c>
      <c r="C8" s="75">
        <v>5.67824074074074E-2</v>
      </c>
      <c r="D8" s="74" t="s">
        <v>675</v>
      </c>
      <c r="E8" s="74" t="s">
        <v>673</v>
      </c>
      <c r="F8" s="74" t="s">
        <v>636</v>
      </c>
      <c r="G8" s="74" t="s">
        <v>666</v>
      </c>
      <c r="H8" s="74">
        <v>798</v>
      </c>
    </row>
    <row r="9" spans="1:8">
      <c r="A9" s="74">
        <v>8</v>
      </c>
      <c r="B9" s="75">
        <v>5.7986111111111106E-2</v>
      </c>
      <c r="C9" s="75">
        <v>5.7962962962962959E-2</v>
      </c>
      <c r="D9" s="74" t="s">
        <v>676</v>
      </c>
      <c r="E9" s="74"/>
      <c r="F9" s="74" t="s">
        <v>636</v>
      </c>
      <c r="G9" s="74" t="s">
        <v>666</v>
      </c>
      <c r="H9" s="74">
        <v>474</v>
      </c>
    </row>
    <row r="10" spans="1:8">
      <c r="A10" s="74">
        <v>9</v>
      </c>
      <c r="B10" s="75">
        <v>5.814814814814815E-2</v>
      </c>
      <c r="C10" s="75">
        <v>5.814814814814815E-2</v>
      </c>
      <c r="D10" s="74" t="s">
        <v>677</v>
      </c>
      <c r="E10" s="74" t="s">
        <v>678</v>
      </c>
      <c r="F10" s="74" t="s">
        <v>636</v>
      </c>
      <c r="G10" s="74" t="s">
        <v>670</v>
      </c>
      <c r="H10" s="74">
        <v>684</v>
      </c>
    </row>
    <row r="11" spans="1:8">
      <c r="A11" s="74">
        <v>10</v>
      </c>
      <c r="B11" s="75">
        <v>5.8206018518518511E-2</v>
      </c>
      <c r="C11" s="75">
        <v>5.8206018518518511E-2</v>
      </c>
      <c r="D11" s="74" t="s">
        <v>679</v>
      </c>
      <c r="E11" s="74" t="s">
        <v>680</v>
      </c>
      <c r="F11" s="74" t="s">
        <v>636</v>
      </c>
      <c r="G11" s="74" t="s">
        <v>681</v>
      </c>
      <c r="H11" s="74">
        <v>138</v>
      </c>
    </row>
    <row r="12" spans="1:8">
      <c r="A12" s="74">
        <v>11</v>
      </c>
      <c r="B12" s="75">
        <v>5.8379629629629635E-2</v>
      </c>
      <c r="C12" s="75">
        <v>5.8310185185185187E-2</v>
      </c>
      <c r="D12" s="74" t="s">
        <v>127</v>
      </c>
      <c r="E12" s="74" t="s">
        <v>412</v>
      </c>
      <c r="F12" s="74" t="s">
        <v>636</v>
      </c>
      <c r="G12" s="74" t="s">
        <v>666</v>
      </c>
      <c r="H12" s="74">
        <v>849</v>
      </c>
    </row>
    <row r="13" spans="1:8">
      <c r="A13" s="74">
        <v>12</v>
      </c>
      <c r="B13" s="75">
        <v>5.8414351851851849E-2</v>
      </c>
      <c r="C13" s="75">
        <v>5.8414351851851849E-2</v>
      </c>
      <c r="D13" s="74" t="s">
        <v>682</v>
      </c>
      <c r="E13" s="74" t="s">
        <v>683</v>
      </c>
      <c r="F13" s="74" t="s">
        <v>636</v>
      </c>
      <c r="G13" s="74" t="s">
        <v>666</v>
      </c>
      <c r="H13" s="74">
        <v>665</v>
      </c>
    </row>
    <row r="14" spans="1:8">
      <c r="A14" s="74">
        <v>13</v>
      </c>
      <c r="B14" s="75">
        <v>5.8576388888888886E-2</v>
      </c>
      <c r="C14" s="75">
        <v>5.8576388888888886E-2</v>
      </c>
      <c r="D14" s="74" t="s">
        <v>684</v>
      </c>
      <c r="E14" s="74" t="s">
        <v>685</v>
      </c>
      <c r="F14" s="74" t="s">
        <v>636</v>
      </c>
      <c r="G14" s="74" t="s">
        <v>681</v>
      </c>
      <c r="H14" s="74">
        <v>261</v>
      </c>
    </row>
    <row r="15" spans="1:8">
      <c r="A15" s="74">
        <v>14</v>
      </c>
      <c r="B15" s="75">
        <v>5.8668981481481482E-2</v>
      </c>
      <c r="C15" s="75">
        <v>5.8668981481481482E-2</v>
      </c>
      <c r="D15" s="74" t="s">
        <v>686</v>
      </c>
      <c r="E15" s="74" t="s">
        <v>665</v>
      </c>
      <c r="F15" s="74" t="s">
        <v>636</v>
      </c>
      <c r="G15" s="74" t="s">
        <v>670</v>
      </c>
      <c r="H15" s="74">
        <v>866</v>
      </c>
    </row>
    <row r="16" spans="1:8">
      <c r="A16" s="74">
        <v>15</v>
      </c>
      <c r="B16" s="75">
        <v>5.8842592592592592E-2</v>
      </c>
      <c r="C16" s="75">
        <v>5.876157407407407E-2</v>
      </c>
      <c r="D16" s="74" t="s">
        <v>535</v>
      </c>
      <c r="E16" s="74" t="s">
        <v>412</v>
      </c>
      <c r="F16" s="74" t="s">
        <v>636</v>
      </c>
      <c r="G16" s="74" t="s">
        <v>670</v>
      </c>
      <c r="H16" s="74">
        <v>354</v>
      </c>
    </row>
    <row r="17" spans="1:8">
      <c r="A17" s="74">
        <v>16</v>
      </c>
      <c r="B17" s="75">
        <v>5.903935185185185E-2</v>
      </c>
      <c r="C17" s="75">
        <v>5.8935185185185181E-2</v>
      </c>
      <c r="D17" s="74" t="s">
        <v>687</v>
      </c>
      <c r="E17" s="74" t="s">
        <v>688</v>
      </c>
      <c r="F17" s="74" t="s">
        <v>636</v>
      </c>
      <c r="G17" s="74" t="s">
        <v>681</v>
      </c>
      <c r="H17" s="74">
        <v>567</v>
      </c>
    </row>
    <row r="18" spans="1:8">
      <c r="A18" s="74">
        <v>17</v>
      </c>
      <c r="B18" s="75">
        <v>5.9155092592592586E-2</v>
      </c>
      <c r="C18" s="75">
        <v>5.9131944444444445E-2</v>
      </c>
      <c r="D18" s="74" t="s">
        <v>689</v>
      </c>
      <c r="E18" s="74" t="s">
        <v>685</v>
      </c>
      <c r="F18" s="74" t="s">
        <v>636</v>
      </c>
      <c r="G18" s="74" t="s">
        <v>666</v>
      </c>
      <c r="H18" s="74">
        <v>821</v>
      </c>
    </row>
    <row r="19" spans="1:8">
      <c r="A19" s="74">
        <v>18</v>
      </c>
      <c r="B19" s="75">
        <v>5.9317129629629629E-2</v>
      </c>
      <c r="C19" s="75">
        <v>5.9270833333333335E-2</v>
      </c>
      <c r="D19" s="74" t="s">
        <v>690</v>
      </c>
      <c r="E19" s="74"/>
      <c r="F19" s="74" t="s">
        <v>636</v>
      </c>
      <c r="G19" s="74" t="s">
        <v>666</v>
      </c>
      <c r="H19" s="74">
        <v>269</v>
      </c>
    </row>
    <row r="20" spans="1:8">
      <c r="A20" s="74">
        <v>19</v>
      </c>
      <c r="B20" s="75">
        <v>5.9548611111111115E-2</v>
      </c>
      <c r="C20" s="75">
        <v>5.9479166666666666E-2</v>
      </c>
      <c r="D20" s="74" t="s">
        <v>691</v>
      </c>
      <c r="E20" s="74" t="s">
        <v>665</v>
      </c>
      <c r="F20" s="74" t="s">
        <v>636</v>
      </c>
      <c r="G20" s="74" t="s">
        <v>670</v>
      </c>
      <c r="H20" s="74">
        <v>605</v>
      </c>
    </row>
    <row r="21" spans="1:8">
      <c r="A21" s="74">
        <v>20</v>
      </c>
      <c r="B21" s="75">
        <v>5.9861111111111108E-2</v>
      </c>
      <c r="C21" s="75">
        <v>5.9768518518518519E-2</v>
      </c>
      <c r="D21" s="74" t="s">
        <v>692</v>
      </c>
      <c r="E21" s="74" t="s">
        <v>693</v>
      </c>
      <c r="F21" s="74" t="s">
        <v>636</v>
      </c>
      <c r="G21" s="74" t="s">
        <v>666</v>
      </c>
      <c r="H21" s="74">
        <v>770</v>
      </c>
    </row>
    <row r="22" spans="1:8">
      <c r="A22" s="74">
        <v>21</v>
      </c>
      <c r="B22" s="75">
        <v>0.06</v>
      </c>
      <c r="C22" s="75">
        <v>5.9976851851851858E-2</v>
      </c>
      <c r="D22" s="74" t="s">
        <v>694</v>
      </c>
      <c r="E22" s="74" t="s">
        <v>673</v>
      </c>
      <c r="F22" s="74" t="s">
        <v>648</v>
      </c>
      <c r="G22" s="74" t="s">
        <v>695</v>
      </c>
      <c r="H22" s="74">
        <v>837</v>
      </c>
    </row>
    <row r="23" spans="1:8">
      <c r="A23" s="74">
        <v>22</v>
      </c>
      <c r="B23" s="75">
        <v>6.0092592592592593E-2</v>
      </c>
      <c r="C23" s="75">
        <v>6.0034722222222225E-2</v>
      </c>
      <c r="D23" s="74" t="s">
        <v>696</v>
      </c>
      <c r="E23" s="74"/>
      <c r="F23" s="74" t="s">
        <v>636</v>
      </c>
      <c r="G23" s="74" t="s">
        <v>666</v>
      </c>
      <c r="H23" s="74">
        <v>800</v>
      </c>
    </row>
    <row r="24" spans="1:8">
      <c r="A24" s="74">
        <v>23</v>
      </c>
      <c r="B24" s="75">
        <v>6.0266203703703704E-2</v>
      </c>
      <c r="C24" s="75">
        <v>6.0196759259259262E-2</v>
      </c>
      <c r="D24" s="74" t="s">
        <v>697</v>
      </c>
      <c r="E24" s="74"/>
      <c r="F24" s="74" t="s">
        <v>636</v>
      </c>
      <c r="G24" s="74" t="s">
        <v>666</v>
      </c>
      <c r="H24" s="74">
        <v>505</v>
      </c>
    </row>
    <row r="25" spans="1:8">
      <c r="A25" s="74">
        <v>24</v>
      </c>
      <c r="B25" s="75">
        <v>6.0937499999999999E-2</v>
      </c>
      <c r="C25" s="75">
        <v>6.083333333333333E-2</v>
      </c>
      <c r="D25" s="74" t="s">
        <v>698</v>
      </c>
      <c r="E25" s="74"/>
      <c r="F25" s="74" t="s">
        <v>636</v>
      </c>
      <c r="G25" s="74" t="s">
        <v>670</v>
      </c>
      <c r="H25" s="74">
        <v>728</v>
      </c>
    </row>
    <row r="26" spans="1:8">
      <c r="A26" s="74">
        <v>25</v>
      </c>
      <c r="B26" s="75">
        <v>6.1400462962962969E-2</v>
      </c>
      <c r="C26" s="75">
        <v>6.1354166666666675E-2</v>
      </c>
      <c r="D26" s="74" t="s">
        <v>699</v>
      </c>
      <c r="E26" s="74"/>
      <c r="F26" s="74" t="s">
        <v>636</v>
      </c>
      <c r="G26" s="74" t="s">
        <v>666</v>
      </c>
      <c r="H26" s="74">
        <v>671</v>
      </c>
    </row>
    <row r="27" spans="1:8">
      <c r="A27" s="74">
        <v>26</v>
      </c>
      <c r="B27" s="75">
        <v>6.1678240740740742E-2</v>
      </c>
      <c r="C27" s="75">
        <v>6.1562499999999999E-2</v>
      </c>
      <c r="D27" s="74" t="s">
        <v>700</v>
      </c>
      <c r="E27" s="74"/>
      <c r="F27" s="74" t="s">
        <v>648</v>
      </c>
      <c r="G27" s="74" t="s">
        <v>701</v>
      </c>
      <c r="H27" s="74">
        <v>600</v>
      </c>
    </row>
    <row r="28" spans="1:8">
      <c r="A28" s="74">
        <v>27</v>
      </c>
      <c r="B28" s="75">
        <v>6.174768518518519E-2</v>
      </c>
      <c r="C28" s="75">
        <v>6.173611111111111E-2</v>
      </c>
      <c r="D28" s="74" t="s">
        <v>702</v>
      </c>
      <c r="E28" s="74" t="s">
        <v>678</v>
      </c>
      <c r="F28" s="74" t="s">
        <v>636</v>
      </c>
      <c r="G28" s="74" t="s">
        <v>681</v>
      </c>
      <c r="H28" s="74">
        <v>702</v>
      </c>
    </row>
    <row r="29" spans="1:8">
      <c r="A29" s="74">
        <v>28</v>
      </c>
      <c r="B29" s="75">
        <v>6.1875000000000006E-2</v>
      </c>
      <c r="C29" s="75">
        <v>6.1527777777777772E-2</v>
      </c>
      <c r="D29" s="74" t="s">
        <v>703</v>
      </c>
      <c r="E29" s="74" t="s">
        <v>704</v>
      </c>
      <c r="F29" s="74" t="s">
        <v>636</v>
      </c>
      <c r="G29" s="74" t="s">
        <v>666</v>
      </c>
      <c r="H29" s="74">
        <v>779</v>
      </c>
    </row>
    <row r="30" spans="1:8">
      <c r="A30" s="74">
        <v>29</v>
      </c>
      <c r="B30" s="75">
        <v>6.2164351851851853E-2</v>
      </c>
      <c r="C30" s="75">
        <v>6.2106481481481485E-2</v>
      </c>
      <c r="D30" s="74" t="s">
        <v>705</v>
      </c>
      <c r="E30" s="74" t="s">
        <v>706</v>
      </c>
      <c r="F30" s="74" t="s">
        <v>636</v>
      </c>
      <c r="G30" s="74" t="s">
        <v>666</v>
      </c>
      <c r="H30" s="74">
        <v>621</v>
      </c>
    </row>
    <row r="31" spans="1:8">
      <c r="A31" s="74">
        <v>30</v>
      </c>
      <c r="B31" s="75">
        <v>6.2685185185185191E-2</v>
      </c>
      <c r="C31" s="75">
        <v>6.2604166666666669E-2</v>
      </c>
      <c r="D31" s="74" t="s">
        <v>707</v>
      </c>
      <c r="E31" s="74"/>
      <c r="F31" s="74" t="s">
        <v>636</v>
      </c>
      <c r="G31" s="74" t="s">
        <v>666</v>
      </c>
      <c r="H31" s="74">
        <v>741</v>
      </c>
    </row>
    <row r="32" spans="1:8">
      <c r="A32" s="74">
        <v>31</v>
      </c>
      <c r="B32" s="75">
        <v>6.3090277777777773E-2</v>
      </c>
      <c r="C32" s="75">
        <v>6.3020833333333331E-2</v>
      </c>
      <c r="D32" s="74" t="s">
        <v>708</v>
      </c>
      <c r="E32" s="74"/>
      <c r="F32" s="74" t="s">
        <v>636</v>
      </c>
      <c r="G32" s="74" t="s">
        <v>666</v>
      </c>
      <c r="H32" s="74">
        <v>813</v>
      </c>
    </row>
    <row r="33" spans="1:8">
      <c r="A33" s="74">
        <v>32</v>
      </c>
      <c r="B33" s="75">
        <v>6.3495370370370369E-2</v>
      </c>
      <c r="C33" s="75">
        <v>6.3148148148148148E-2</v>
      </c>
      <c r="D33" s="74" t="s">
        <v>709</v>
      </c>
      <c r="E33" s="74"/>
      <c r="F33" s="74" t="s">
        <v>636</v>
      </c>
      <c r="G33" s="74" t="s">
        <v>666</v>
      </c>
      <c r="H33" s="74">
        <v>755</v>
      </c>
    </row>
    <row r="34" spans="1:8">
      <c r="A34" s="74">
        <v>33</v>
      </c>
      <c r="B34" s="75">
        <v>6.3576388888888891E-2</v>
      </c>
      <c r="C34" s="75">
        <v>6.3530092592592582E-2</v>
      </c>
      <c r="D34" s="74" t="s">
        <v>710</v>
      </c>
      <c r="E34" s="74"/>
      <c r="F34" s="74" t="s">
        <v>636</v>
      </c>
      <c r="G34" s="74" t="s">
        <v>666</v>
      </c>
      <c r="H34" s="74">
        <v>901</v>
      </c>
    </row>
    <row r="35" spans="1:8">
      <c r="A35" s="74">
        <v>34</v>
      </c>
      <c r="B35" s="75">
        <v>6.3784722222222215E-2</v>
      </c>
      <c r="C35" s="75">
        <v>6.3692129629629626E-2</v>
      </c>
      <c r="D35" s="74" t="s">
        <v>711</v>
      </c>
      <c r="E35" s="74"/>
      <c r="F35" s="74" t="s">
        <v>636</v>
      </c>
      <c r="G35" s="74" t="s">
        <v>666</v>
      </c>
      <c r="H35" s="74">
        <v>589</v>
      </c>
    </row>
    <row r="36" spans="1:8">
      <c r="A36" s="74">
        <v>35</v>
      </c>
      <c r="B36" s="75">
        <v>6.3819444444444443E-2</v>
      </c>
      <c r="C36" s="75">
        <v>6.3726851851851854E-2</v>
      </c>
      <c r="D36" s="74" t="s">
        <v>542</v>
      </c>
      <c r="E36" s="74" t="s">
        <v>412</v>
      </c>
      <c r="F36" s="74" t="s">
        <v>636</v>
      </c>
      <c r="G36" s="74" t="s">
        <v>670</v>
      </c>
      <c r="H36" s="74">
        <v>580</v>
      </c>
    </row>
    <row r="37" spans="1:8">
      <c r="A37" s="74">
        <v>36</v>
      </c>
      <c r="B37" s="75">
        <v>6.3819444444444443E-2</v>
      </c>
      <c r="C37" s="75">
        <v>6.3553240740740743E-2</v>
      </c>
      <c r="D37" s="74" t="s">
        <v>712</v>
      </c>
      <c r="E37" s="74" t="s">
        <v>713</v>
      </c>
      <c r="F37" s="74" t="s">
        <v>636</v>
      </c>
      <c r="G37" s="74" t="s">
        <v>666</v>
      </c>
      <c r="H37" s="74">
        <v>812</v>
      </c>
    </row>
    <row r="38" spans="1:8">
      <c r="A38" s="74">
        <v>37</v>
      </c>
      <c r="B38" s="75">
        <v>6.4050925925925928E-2</v>
      </c>
      <c r="C38" s="75">
        <v>6.40162037037037E-2</v>
      </c>
      <c r="D38" s="74" t="s">
        <v>714</v>
      </c>
      <c r="E38" s="74" t="s">
        <v>680</v>
      </c>
      <c r="F38" s="74" t="s">
        <v>636</v>
      </c>
      <c r="G38" s="74" t="s">
        <v>681</v>
      </c>
      <c r="H38" s="74">
        <v>187</v>
      </c>
    </row>
    <row r="39" spans="1:8">
      <c r="A39" s="74">
        <v>38</v>
      </c>
      <c r="B39" s="75">
        <v>6.4143518518518516E-2</v>
      </c>
      <c r="C39" s="75">
        <v>6.4120370370370369E-2</v>
      </c>
      <c r="D39" s="74" t="s">
        <v>715</v>
      </c>
      <c r="E39" s="74" t="s">
        <v>685</v>
      </c>
      <c r="F39" s="74" t="s">
        <v>636</v>
      </c>
      <c r="G39" s="74" t="s">
        <v>670</v>
      </c>
      <c r="H39" s="74">
        <v>750</v>
      </c>
    </row>
    <row r="40" spans="1:8">
      <c r="A40" s="74">
        <v>39</v>
      </c>
      <c r="B40" s="75">
        <v>6.4201388888888891E-2</v>
      </c>
      <c r="C40" s="75">
        <v>6.3958333333333339E-2</v>
      </c>
      <c r="D40" s="74" t="s">
        <v>716</v>
      </c>
      <c r="E40" s="74"/>
      <c r="F40" s="74" t="s">
        <v>636</v>
      </c>
      <c r="G40" s="74" t="s">
        <v>666</v>
      </c>
      <c r="H40" s="74">
        <v>912</v>
      </c>
    </row>
    <row r="41" spans="1:8">
      <c r="A41" s="74">
        <v>40</v>
      </c>
      <c r="B41" s="75">
        <v>6.446759259259259E-2</v>
      </c>
      <c r="C41" s="75">
        <v>6.4375000000000002E-2</v>
      </c>
      <c r="D41" s="74" t="s">
        <v>8</v>
      </c>
      <c r="E41" s="74" t="s">
        <v>412</v>
      </c>
      <c r="F41" s="74" t="s">
        <v>636</v>
      </c>
      <c r="G41" s="74" t="s">
        <v>681</v>
      </c>
      <c r="H41" s="74">
        <v>706</v>
      </c>
    </row>
    <row r="42" spans="1:8">
      <c r="A42" s="74">
        <v>41</v>
      </c>
      <c r="B42" s="75">
        <v>6.4629629629629634E-2</v>
      </c>
      <c r="C42" s="75">
        <v>6.4537037037037046E-2</v>
      </c>
      <c r="D42" s="74" t="s">
        <v>717</v>
      </c>
      <c r="E42" s="74" t="s">
        <v>693</v>
      </c>
      <c r="F42" s="74" t="s">
        <v>636</v>
      </c>
      <c r="G42" s="74" t="s">
        <v>681</v>
      </c>
      <c r="H42" s="74">
        <v>162</v>
      </c>
    </row>
    <row r="43" spans="1:8">
      <c r="A43" s="74">
        <v>42</v>
      </c>
      <c r="B43" s="75">
        <v>6.4652777777777781E-2</v>
      </c>
      <c r="C43" s="75">
        <v>6.458333333333334E-2</v>
      </c>
      <c r="D43" s="74" t="s">
        <v>718</v>
      </c>
      <c r="E43" s="74"/>
      <c r="F43" s="74" t="s">
        <v>636</v>
      </c>
      <c r="G43" s="74" t="s">
        <v>666</v>
      </c>
      <c r="H43" s="74">
        <v>768</v>
      </c>
    </row>
    <row r="44" spans="1:8">
      <c r="A44" s="74">
        <v>43</v>
      </c>
      <c r="B44" s="75">
        <v>6.4733796296296289E-2</v>
      </c>
      <c r="C44" s="75">
        <v>6.4641203703703701E-2</v>
      </c>
      <c r="D44" s="74" t="s">
        <v>719</v>
      </c>
      <c r="E44" s="74"/>
      <c r="F44" s="74" t="s">
        <v>636</v>
      </c>
      <c r="G44" s="74" t="s">
        <v>666</v>
      </c>
      <c r="H44" s="74">
        <v>491</v>
      </c>
    </row>
    <row r="45" spans="1:8">
      <c r="A45" s="74">
        <v>44</v>
      </c>
      <c r="B45" s="75">
        <v>6.5000000000000002E-2</v>
      </c>
      <c r="C45" s="75">
        <v>6.4942129629629627E-2</v>
      </c>
      <c r="D45" s="74" t="s">
        <v>720</v>
      </c>
      <c r="E45" s="74" t="s">
        <v>721</v>
      </c>
      <c r="F45" s="74" t="s">
        <v>636</v>
      </c>
      <c r="G45" s="74" t="s">
        <v>681</v>
      </c>
      <c r="H45" s="74">
        <v>517</v>
      </c>
    </row>
    <row r="46" spans="1:8">
      <c r="A46" s="74">
        <v>45</v>
      </c>
      <c r="B46" s="75">
        <v>6.5023148148148149E-2</v>
      </c>
      <c r="C46" s="75">
        <v>6.4826388888888892E-2</v>
      </c>
      <c r="D46" s="74" t="s">
        <v>722</v>
      </c>
      <c r="E46" s="74"/>
      <c r="F46" s="74" t="s">
        <v>636</v>
      </c>
      <c r="G46" s="74" t="s">
        <v>670</v>
      </c>
      <c r="H46" s="74">
        <v>691</v>
      </c>
    </row>
    <row r="47" spans="1:8">
      <c r="A47" s="74">
        <v>46</v>
      </c>
      <c r="B47" s="75">
        <v>6.5335648148148143E-2</v>
      </c>
      <c r="C47" s="75">
        <v>6.5289351851851848E-2</v>
      </c>
      <c r="D47" s="74" t="s">
        <v>723</v>
      </c>
      <c r="E47" s="74" t="s">
        <v>724</v>
      </c>
      <c r="F47" s="74" t="s">
        <v>636</v>
      </c>
      <c r="G47" s="74" t="s">
        <v>666</v>
      </c>
      <c r="H47" s="74">
        <v>190</v>
      </c>
    </row>
    <row r="48" spans="1:8">
      <c r="A48" s="74">
        <v>47</v>
      </c>
      <c r="B48" s="75">
        <v>6.5347222222222223E-2</v>
      </c>
      <c r="C48" s="75">
        <v>6.5324074074074076E-2</v>
      </c>
      <c r="D48" s="74" t="s">
        <v>725</v>
      </c>
      <c r="E48" s="74" t="s">
        <v>726</v>
      </c>
      <c r="F48" s="74" t="s">
        <v>636</v>
      </c>
      <c r="G48" s="74" t="s">
        <v>666</v>
      </c>
      <c r="H48" s="74">
        <v>787</v>
      </c>
    </row>
    <row r="49" spans="1:8">
      <c r="A49" s="74">
        <v>48</v>
      </c>
      <c r="B49" s="75">
        <v>6.5474537037037039E-2</v>
      </c>
      <c r="C49" s="75">
        <v>6.5393518518518517E-2</v>
      </c>
      <c r="D49" s="74" t="s">
        <v>727</v>
      </c>
      <c r="E49" s="74" t="s">
        <v>728</v>
      </c>
      <c r="F49" s="74" t="s">
        <v>636</v>
      </c>
      <c r="G49" s="74" t="s">
        <v>666</v>
      </c>
      <c r="H49" s="74">
        <v>94</v>
      </c>
    </row>
    <row r="50" spans="1:8">
      <c r="A50" s="74">
        <v>49</v>
      </c>
      <c r="B50" s="75">
        <v>6.5555555555555547E-2</v>
      </c>
      <c r="C50" s="75">
        <v>6.5520833333333334E-2</v>
      </c>
      <c r="D50" s="74" t="s">
        <v>729</v>
      </c>
      <c r="E50" s="74" t="s">
        <v>730</v>
      </c>
      <c r="F50" s="74" t="s">
        <v>636</v>
      </c>
      <c r="G50" s="74" t="s">
        <v>666</v>
      </c>
      <c r="H50" s="74">
        <v>373</v>
      </c>
    </row>
    <row r="51" spans="1:8">
      <c r="A51" s="74">
        <v>50</v>
      </c>
      <c r="B51" s="75">
        <v>6.5567129629629628E-2</v>
      </c>
      <c r="C51" s="75">
        <v>6.5416666666666665E-2</v>
      </c>
      <c r="D51" s="74" t="s">
        <v>731</v>
      </c>
      <c r="E51" s="74" t="s">
        <v>732</v>
      </c>
      <c r="F51" s="74" t="s">
        <v>636</v>
      </c>
      <c r="G51" s="74" t="s">
        <v>733</v>
      </c>
      <c r="H51" s="74">
        <v>370</v>
      </c>
    </row>
    <row r="52" spans="1:8">
      <c r="A52" s="74">
        <v>51</v>
      </c>
      <c r="B52" s="75">
        <v>6.5636574074074069E-2</v>
      </c>
      <c r="C52" s="75">
        <v>6.5555555555555547E-2</v>
      </c>
      <c r="D52" s="74" t="s">
        <v>734</v>
      </c>
      <c r="E52" s="74" t="s">
        <v>412</v>
      </c>
      <c r="F52" s="74" t="s">
        <v>648</v>
      </c>
      <c r="G52" s="74" t="s">
        <v>735</v>
      </c>
      <c r="H52" s="74">
        <v>453</v>
      </c>
    </row>
    <row r="53" spans="1:8">
      <c r="A53" s="74">
        <v>52</v>
      </c>
      <c r="B53" s="75">
        <v>6.5740740740740738E-2</v>
      </c>
      <c r="C53" s="75">
        <v>6.5706018518518525E-2</v>
      </c>
      <c r="D53" s="74" t="s">
        <v>736</v>
      </c>
      <c r="E53" s="74" t="s">
        <v>726</v>
      </c>
      <c r="F53" s="74" t="s">
        <v>636</v>
      </c>
      <c r="G53" s="74" t="s">
        <v>681</v>
      </c>
      <c r="H53" s="74">
        <v>910</v>
      </c>
    </row>
    <row r="54" spans="1:8" ht="28.5">
      <c r="A54" s="74">
        <v>53</v>
      </c>
      <c r="B54" s="75">
        <v>6.5752314814814819E-2</v>
      </c>
      <c r="C54" s="75">
        <v>6.5706018518518525E-2</v>
      </c>
      <c r="D54" s="74" t="s">
        <v>737</v>
      </c>
      <c r="E54" s="74"/>
      <c r="F54" s="74" t="s">
        <v>648</v>
      </c>
      <c r="G54" s="74" t="s">
        <v>701</v>
      </c>
      <c r="H54" s="74">
        <v>903</v>
      </c>
    </row>
    <row r="55" spans="1:8">
      <c r="A55" s="74">
        <v>54</v>
      </c>
      <c r="B55" s="75">
        <v>6.5798611111111113E-2</v>
      </c>
      <c r="C55" s="75">
        <v>6.4884259259259267E-2</v>
      </c>
      <c r="D55" s="74" t="s">
        <v>738</v>
      </c>
      <c r="E55" s="74"/>
      <c r="F55" s="74" t="s">
        <v>636</v>
      </c>
      <c r="G55" s="74" t="s">
        <v>666</v>
      </c>
      <c r="H55" s="74">
        <v>871</v>
      </c>
    </row>
    <row r="56" spans="1:8">
      <c r="A56" s="74">
        <v>55</v>
      </c>
      <c r="B56" s="75">
        <v>6.5925925925925929E-2</v>
      </c>
      <c r="C56" s="75">
        <v>6.5891203703703702E-2</v>
      </c>
      <c r="D56" s="74" t="s">
        <v>739</v>
      </c>
      <c r="E56" s="74" t="s">
        <v>726</v>
      </c>
      <c r="F56" s="74" t="s">
        <v>636</v>
      </c>
      <c r="G56" s="74" t="s">
        <v>681</v>
      </c>
      <c r="H56" s="74">
        <v>570</v>
      </c>
    </row>
    <row r="57" spans="1:8">
      <c r="A57" s="74">
        <v>56</v>
      </c>
      <c r="B57" s="75">
        <v>6.609953703703704E-2</v>
      </c>
      <c r="C57" s="75">
        <v>6.6064814814814812E-2</v>
      </c>
      <c r="D57" s="74" t="s">
        <v>740</v>
      </c>
      <c r="E57" s="74" t="s">
        <v>726</v>
      </c>
      <c r="F57" s="74" t="s">
        <v>636</v>
      </c>
      <c r="G57" s="74" t="s">
        <v>681</v>
      </c>
      <c r="H57" s="74">
        <v>763</v>
      </c>
    </row>
    <row r="58" spans="1:8">
      <c r="A58" s="74">
        <v>57</v>
      </c>
      <c r="B58" s="75">
        <v>6.627314814814815E-2</v>
      </c>
      <c r="C58" s="75">
        <v>6.6192129629629629E-2</v>
      </c>
      <c r="D58" s="74" t="s">
        <v>741</v>
      </c>
      <c r="E58" s="74" t="s">
        <v>693</v>
      </c>
      <c r="F58" s="74" t="s">
        <v>636</v>
      </c>
      <c r="G58" s="74" t="s">
        <v>670</v>
      </c>
      <c r="H58" s="74">
        <v>870</v>
      </c>
    </row>
    <row r="59" spans="1:8">
      <c r="A59" s="74">
        <v>58</v>
      </c>
      <c r="B59" s="75">
        <v>6.6412037037037033E-2</v>
      </c>
      <c r="C59" s="75">
        <v>6.6377314814814806E-2</v>
      </c>
      <c r="D59" s="74" t="s">
        <v>742</v>
      </c>
      <c r="E59" s="74" t="s">
        <v>726</v>
      </c>
      <c r="F59" s="74" t="s">
        <v>636</v>
      </c>
      <c r="G59" s="74" t="s">
        <v>670</v>
      </c>
      <c r="H59" s="74">
        <v>907</v>
      </c>
    </row>
    <row r="60" spans="1:8">
      <c r="A60" s="74">
        <v>59</v>
      </c>
      <c r="B60" s="75">
        <v>6.655092592592593E-2</v>
      </c>
      <c r="C60" s="75">
        <v>6.6493055555555555E-2</v>
      </c>
      <c r="D60" s="74" t="s">
        <v>743</v>
      </c>
      <c r="E60" s="74" t="s">
        <v>678</v>
      </c>
      <c r="F60" s="74" t="s">
        <v>636</v>
      </c>
      <c r="G60" s="74" t="s">
        <v>670</v>
      </c>
      <c r="H60" s="74">
        <v>431</v>
      </c>
    </row>
    <row r="61" spans="1:8">
      <c r="A61" s="74">
        <v>60</v>
      </c>
      <c r="B61" s="75">
        <v>6.6631944444444438E-2</v>
      </c>
      <c r="C61" s="75">
        <v>6.6504629629629622E-2</v>
      </c>
      <c r="D61" s="74" t="s">
        <v>744</v>
      </c>
      <c r="E61" s="74"/>
      <c r="F61" s="74" t="s">
        <v>636</v>
      </c>
      <c r="G61" s="74" t="s">
        <v>666</v>
      </c>
      <c r="H61" s="74">
        <v>773</v>
      </c>
    </row>
    <row r="62" spans="1:8">
      <c r="A62" s="74">
        <v>61</v>
      </c>
      <c r="B62" s="75">
        <v>6.6875000000000004E-2</v>
      </c>
      <c r="C62" s="75">
        <v>6.6678240740740746E-2</v>
      </c>
      <c r="D62" s="74" t="s">
        <v>745</v>
      </c>
      <c r="E62" s="74" t="s">
        <v>680</v>
      </c>
      <c r="F62" s="74" t="s">
        <v>636</v>
      </c>
      <c r="G62" s="74" t="s">
        <v>681</v>
      </c>
      <c r="H62" s="74">
        <v>88</v>
      </c>
    </row>
    <row r="63" spans="1:8">
      <c r="A63" s="74">
        <v>62</v>
      </c>
      <c r="B63" s="75">
        <v>6.6944444444444445E-2</v>
      </c>
      <c r="C63" s="75">
        <v>6.671296296296296E-2</v>
      </c>
      <c r="D63" s="74" t="s">
        <v>746</v>
      </c>
      <c r="E63" s="74" t="s">
        <v>678</v>
      </c>
      <c r="F63" s="74" t="s">
        <v>636</v>
      </c>
      <c r="G63" s="74" t="s">
        <v>666</v>
      </c>
      <c r="H63" s="74">
        <v>615</v>
      </c>
    </row>
    <row r="64" spans="1:8">
      <c r="A64" s="74">
        <v>63</v>
      </c>
      <c r="B64" s="75">
        <v>6.6979166666666659E-2</v>
      </c>
      <c r="C64" s="75">
        <v>6.6967592592592592E-2</v>
      </c>
      <c r="D64" s="74" t="s">
        <v>747</v>
      </c>
      <c r="E64" s="74"/>
      <c r="F64" s="74" t="s">
        <v>636</v>
      </c>
      <c r="G64" s="74" t="s">
        <v>670</v>
      </c>
      <c r="H64" s="74">
        <v>482</v>
      </c>
    </row>
    <row r="65" spans="1:8">
      <c r="A65" s="74">
        <v>64</v>
      </c>
      <c r="B65" s="75">
        <v>6.7060185185185181E-2</v>
      </c>
      <c r="C65" s="75">
        <v>6.700231481481482E-2</v>
      </c>
      <c r="D65" s="74" t="s">
        <v>748</v>
      </c>
      <c r="E65" s="74"/>
      <c r="F65" s="74" t="s">
        <v>636</v>
      </c>
      <c r="G65" s="74" t="s">
        <v>666</v>
      </c>
      <c r="H65" s="74">
        <v>113</v>
      </c>
    </row>
    <row r="66" spans="1:8">
      <c r="A66" s="74">
        <v>65</v>
      </c>
      <c r="B66" s="75">
        <v>6.7141203703703703E-2</v>
      </c>
      <c r="C66" s="75">
        <v>6.6412037037037033E-2</v>
      </c>
      <c r="D66" s="74" t="s">
        <v>749</v>
      </c>
      <c r="E66" s="74"/>
      <c r="F66" s="74" t="s">
        <v>648</v>
      </c>
      <c r="G66" s="74" t="s">
        <v>701</v>
      </c>
      <c r="H66" s="74">
        <v>826</v>
      </c>
    </row>
    <row r="67" spans="1:8">
      <c r="A67" s="74">
        <v>66</v>
      </c>
      <c r="B67" s="75">
        <v>6.7187499999999997E-2</v>
      </c>
      <c r="C67" s="75">
        <v>6.7118055555555556E-2</v>
      </c>
      <c r="D67" s="74" t="s">
        <v>750</v>
      </c>
      <c r="E67" s="74"/>
      <c r="F67" s="74" t="s">
        <v>636</v>
      </c>
      <c r="G67" s="74" t="s">
        <v>666</v>
      </c>
      <c r="H67" s="74">
        <v>230</v>
      </c>
    </row>
    <row r="68" spans="1:8">
      <c r="A68" s="74">
        <v>67</v>
      </c>
      <c r="B68" s="75">
        <v>6.7384259259259269E-2</v>
      </c>
      <c r="C68" s="75">
        <v>6.7280092592592586E-2</v>
      </c>
      <c r="D68" s="74" t="s">
        <v>751</v>
      </c>
      <c r="E68" s="74"/>
      <c r="F68" s="74" t="s">
        <v>636</v>
      </c>
      <c r="G68" s="74" t="s">
        <v>670</v>
      </c>
      <c r="H68" s="74">
        <v>446</v>
      </c>
    </row>
    <row r="69" spans="1:8">
      <c r="A69" s="74">
        <v>68</v>
      </c>
      <c r="B69" s="75">
        <v>6.7534722222222218E-2</v>
      </c>
      <c r="C69" s="75">
        <v>6.7384259259259269E-2</v>
      </c>
      <c r="D69" s="74" t="s">
        <v>752</v>
      </c>
      <c r="E69" s="74"/>
      <c r="F69" s="74" t="s">
        <v>636</v>
      </c>
      <c r="G69" s="74" t="s">
        <v>666</v>
      </c>
      <c r="H69" s="74">
        <v>264</v>
      </c>
    </row>
    <row r="70" spans="1:8">
      <c r="A70" s="74">
        <v>69</v>
      </c>
      <c r="B70" s="75">
        <v>6.7592592592592593E-2</v>
      </c>
      <c r="C70" s="75">
        <v>6.7430555555555563E-2</v>
      </c>
      <c r="D70" s="74" t="s">
        <v>753</v>
      </c>
      <c r="E70" s="74"/>
      <c r="F70" s="74" t="s">
        <v>636</v>
      </c>
      <c r="G70" s="74" t="s">
        <v>666</v>
      </c>
      <c r="H70" s="74">
        <v>510</v>
      </c>
    </row>
    <row r="71" spans="1:8">
      <c r="A71" s="74">
        <v>70</v>
      </c>
      <c r="B71" s="75">
        <v>6.7627314814814821E-2</v>
      </c>
      <c r="C71" s="75">
        <v>6.7476851851851857E-2</v>
      </c>
      <c r="D71" s="74" t="s">
        <v>754</v>
      </c>
      <c r="E71" s="74"/>
      <c r="F71" s="74" t="s">
        <v>636</v>
      </c>
      <c r="G71" s="74" t="s">
        <v>681</v>
      </c>
      <c r="H71" s="74">
        <v>427</v>
      </c>
    </row>
    <row r="72" spans="1:8">
      <c r="A72" s="74">
        <v>71</v>
      </c>
      <c r="B72" s="75">
        <v>6.7627314814814821E-2</v>
      </c>
      <c r="C72" s="75">
        <v>6.7141203703703703E-2</v>
      </c>
      <c r="D72" s="74" t="s">
        <v>755</v>
      </c>
      <c r="E72" s="74" t="s">
        <v>756</v>
      </c>
      <c r="F72" s="74" t="s">
        <v>636</v>
      </c>
      <c r="G72" s="74" t="s">
        <v>666</v>
      </c>
      <c r="H72" s="74">
        <v>690</v>
      </c>
    </row>
    <row r="73" spans="1:8">
      <c r="A73" s="74">
        <v>72</v>
      </c>
      <c r="B73" s="75">
        <v>6.7685185185185182E-2</v>
      </c>
      <c r="C73" s="75">
        <v>6.761574074074074E-2</v>
      </c>
      <c r="D73" s="74" t="s">
        <v>757</v>
      </c>
      <c r="E73" s="74" t="s">
        <v>758</v>
      </c>
      <c r="F73" s="74" t="s">
        <v>636</v>
      </c>
      <c r="G73" s="74" t="s">
        <v>670</v>
      </c>
      <c r="H73" s="74">
        <v>856</v>
      </c>
    </row>
    <row r="74" spans="1:8">
      <c r="A74" s="74">
        <v>73</v>
      </c>
      <c r="B74" s="75">
        <v>6.7685185185185182E-2</v>
      </c>
      <c r="C74" s="75">
        <v>6.7650462962962968E-2</v>
      </c>
      <c r="D74" s="74" t="s">
        <v>759</v>
      </c>
      <c r="E74" s="74" t="s">
        <v>673</v>
      </c>
      <c r="F74" s="74" t="s">
        <v>636</v>
      </c>
      <c r="G74" s="74" t="s">
        <v>681</v>
      </c>
      <c r="H74" s="74">
        <v>854</v>
      </c>
    </row>
    <row r="75" spans="1:8">
      <c r="A75" s="74">
        <v>74</v>
      </c>
      <c r="B75" s="75">
        <v>6.7685185185185182E-2</v>
      </c>
      <c r="C75" s="75">
        <v>6.7037037037037034E-2</v>
      </c>
      <c r="D75" s="74" t="s">
        <v>760</v>
      </c>
      <c r="E75" s="74"/>
      <c r="F75" s="74" t="s">
        <v>636</v>
      </c>
      <c r="G75" s="74" t="s">
        <v>681</v>
      </c>
      <c r="H75" s="74">
        <v>865</v>
      </c>
    </row>
    <row r="76" spans="1:8">
      <c r="A76" s="74">
        <v>75</v>
      </c>
      <c r="B76" s="75">
        <v>6.7696759259259262E-2</v>
      </c>
      <c r="C76" s="75">
        <v>6.7604166666666674E-2</v>
      </c>
      <c r="D76" s="74" t="s">
        <v>761</v>
      </c>
      <c r="E76" s="74"/>
      <c r="F76" s="74" t="s">
        <v>636</v>
      </c>
      <c r="G76" s="74" t="s">
        <v>666</v>
      </c>
      <c r="H76" s="74">
        <v>717</v>
      </c>
    </row>
    <row r="77" spans="1:8">
      <c r="A77" s="74">
        <v>76</v>
      </c>
      <c r="B77" s="75">
        <v>6.7708333333333329E-2</v>
      </c>
      <c r="C77" s="75">
        <v>6.7604166666666674E-2</v>
      </c>
      <c r="D77" s="74" t="s">
        <v>762</v>
      </c>
      <c r="E77" s="74"/>
      <c r="F77" s="74" t="s">
        <v>636</v>
      </c>
      <c r="G77" s="74" t="s">
        <v>670</v>
      </c>
      <c r="H77" s="74">
        <v>687</v>
      </c>
    </row>
    <row r="78" spans="1:8">
      <c r="A78" s="74">
        <v>77</v>
      </c>
      <c r="B78" s="75">
        <v>6.773148148148149E-2</v>
      </c>
      <c r="C78" s="75">
        <v>6.7719907407407409E-2</v>
      </c>
      <c r="D78" s="74" t="s">
        <v>763</v>
      </c>
      <c r="E78" s="74"/>
      <c r="F78" s="74" t="s">
        <v>636</v>
      </c>
      <c r="G78" s="74" t="s">
        <v>670</v>
      </c>
      <c r="H78" s="74">
        <v>751</v>
      </c>
    </row>
    <row r="79" spans="1:8">
      <c r="A79" s="74">
        <v>78</v>
      </c>
      <c r="B79" s="75">
        <v>6.7951388888888895E-2</v>
      </c>
      <c r="C79" s="75">
        <v>6.7847222222222225E-2</v>
      </c>
      <c r="D79" s="74" t="s">
        <v>764</v>
      </c>
      <c r="E79" s="74"/>
      <c r="F79" s="74" t="s">
        <v>636</v>
      </c>
      <c r="G79" s="74" t="s">
        <v>670</v>
      </c>
      <c r="H79" s="74">
        <v>500</v>
      </c>
    </row>
    <row r="80" spans="1:8">
      <c r="A80" s="74">
        <v>79</v>
      </c>
      <c r="B80" s="75">
        <v>6.8009259259259255E-2</v>
      </c>
      <c r="C80" s="75">
        <v>6.7870370370370373E-2</v>
      </c>
      <c r="D80" s="74" t="s">
        <v>765</v>
      </c>
      <c r="E80" s="74"/>
      <c r="F80" s="74" t="s">
        <v>636</v>
      </c>
      <c r="G80" s="74" t="s">
        <v>666</v>
      </c>
      <c r="H80" s="74">
        <v>686</v>
      </c>
    </row>
    <row r="81" spans="1:8">
      <c r="A81" s="74">
        <v>80</v>
      </c>
      <c r="B81" s="75">
        <v>6.8136574074074072E-2</v>
      </c>
      <c r="C81" s="75">
        <v>6.7152777777777783E-2</v>
      </c>
      <c r="D81" s="74" t="s">
        <v>766</v>
      </c>
      <c r="E81" s="74"/>
      <c r="F81" s="74" t="s">
        <v>636</v>
      </c>
      <c r="G81" s="74" t="s">
        <v>666</v>
      </c>
      <c r="H81" s="74">
        <v>243</v>
      </c>
    </row>
    <row r="82" spans="1:8">
      <c r="A82" s="74">
        <v>81</v>
      </c>
      <c r="B82" s="75">
        <v>6.822916666666666E-2</v>
      </c>
      <c r="C82" s="75">
        <v>6.7812499999999998E-2</v>
      </c>
      <c r="D82" s="74" t="s">
        <v>767</v>
      </c>
      <c r="E82" s="74"/>
      <c r="F82" s="74" t="s">
        <v>636</v>
      </c>
      <c r="G82" s="74" t="s">
        <v>681</v>
      </c>
      <c r="H82" s="74">
        <v>196</v>
      </c>
    </row>
    <row r="83" spans="1:8">
      <c r="A83" s="74">
        <v>82</v>
      </c>
      <c r="B83" s="75">
        <v>6.8368055555555557E-2</v>
      </c>
      <c r="C83" s="75">
        <v>6.8275462962962954E-2</v>
      </c>
      <c r="D83" s="74" t="s">
        <v>768</v>
      </c>
      <c r="E83" s="74"/>
      <c r="F83" s="74" t="s">
        <v>636</v>
      </c>
      <c r="G83" s="74" t="s">
        <v>670</v>
      </c>
      <c r="H83" s="74">
        <v>553</v>
      </c>
    </row>
    <row r="84" spans="1:8">
      <c r="A84" s="74">
        <v>83</v>
      </c>
      <c r="B84" s="75">
        <v>6.8402777777777771E-2</v>
      </c>
      <c r="C84" s="75">
        <v>6.7372685185185188E-2</v>
      </c>
      <c r="D84" s="74" t="s">
        <v>769</v>
      </c>
      <c r="E84" s="74"/>
      <c r="F84" s="74" t="s">
        <v>636</v>
      </c>
      <c r="G84" s="74" t="s">
        <v>666</v>
      </c>
      <c r="H84" s="74">
        <v>361</v>
      </c>
    </row>
    <row r="85" spans="1:8">
      <c r="A85" s="74">
        <v>84</v>
      </c>
      <c r="B85" s="75">
        <v>6.8530092592592587E-2</v>
      </c>
      <c r="C85" s="75">
        <v>6.7858796296296306E-2</v>
      </c>
      <c r="D85" s="74" t="s">
        <v>770</v>
      </c>
      <c r="E85" s="74"/>
      <c r="F85" s="74" t="s">
        <v>636</v>
      </c>
      <c r="G85" s="74" t="s">
        <v>670</v>
      </c>
      <c r="H85" s="74">
        <v>521</v>
      </c>
    </row>
    <row r="86" spans="1:8">
      <c r="A86" s="74">
        <v>85</v>
      </c>
      <c r="B86" s="75">
        <v>6.8622685185185189E-2</v>
      </c>
      <c r="C86" s="75">
        <v>6.8495370370370359E-2</v>
      </c>
      <c r="D86" s="74" t="s">
        <v>771</v>
      </c>
      <c r="E86" s="74"/>
      <c r="F86" s="74" t="s">
        <v>636</v>
      </c>
      <c r="G86" s="74" t="s">
        <v>666</v>
      </c>
      <c r="H86" s="74">
        <v>417</v>
      </c>
    </row>
    <row r="87" spans="1:8">
      <c r="A87" s="74">
        <v>86</v>
      </c>
      <c r="B87" s="75">
        <v>6.9074074074074079E-2</v>
      </c>
      <c r="C87" s="75">
        <v>6.851851851851852E-2</v>
      </c>
      <c r="D87" s="74" t="s">
        <v>772</v>
      </c>
      <c r="E87" s="74" t="s">
        <v>665</v>
      </c>
      <c r="F87" s="74" t="s">
        <v>636</v>
      </c>
      <c r="G87" s="74" t="s">
        <v>666</v>
      </c>
      <c r="H87" s="74">
        <v>380</v>
      </c>
    </row>
    <row r="88" spans="1:8">
      <c r="A88" s="74">
        <v>87</v>
      </c>
      <c r="B88" s="75">
        <v>6.9166666666666668E-2</v>
      </c>
      <c r="C88" s="75">
        <v>6.8206018518518527E-2</v>
      </c>
      <c r="D88" s="74" t="s">
        <v>773</v>
      </c>
      <c r="E88" s="74"/>
      <c r="F88" s="74" t="s">
        <v>636</v>
      </c>
      <c r="G88" s="74" t="s">
        <v>666</v>
      </c>
      <c r="H88" s="74">
        <v>692</v>
      </c>
    </row>
    <row r="89" spans="1:8">
      <c r="A89" s="74">
        <v>88</v>
      </c>
      <c r="B89" s="75">
        <v>6.9189814814814815E-2</v>
      </c>
      <c r="C89" s="75">
        <v>6.9108796296296293E-2</v>
      </c>
      <c r="D89" s="74" t="s">
        <v>774</v>
      </c>
      <c r="E89" s="74" t="s">
        <v>775</v>
      </c>
      <c r="F89" s="74" t="s">
        <v>636</v>
      </c>
      <c r="G89" s="74" t="s">
        <v>666</v>
      </c>
      <c r="H89" s="74">
        <v>796</v>
      </c>
    </row>
    <row r="90" spans="1:8">
      <c r="A90" s="74">
        <v>89</v>
      </c>
      <c r="B90" s="75">
        <v>6.9456018518518514E-2</v>
      </c>
      <c r="C90" s="75">
        <v>6.9155092592592601E-2</v>
      </c>
      <c r="D90" s="74" t="s">
        <v>776</v>
      </c>
      <c r="E90" s="74"/>
      <c r="F90" s="74" t="s">
        <v>636</v>
      </c>
      <c r="G90" s="74" t="s">
        <v>666</v>
      </c>
      <c r="H90" s="74">
        <v>447</v>
      </c>
    </row>
    <row r="91" spans="1:8">
      <c r="A91" s="74">
        <v>90</v>
      </c>
      <c r="B91" s="75">
        <v>6.9490740740740742E-2</v>
      </c>
      <c r="C91" s="75">
        <v>6.8888888888888888E-2</v>
      </c>
      <c r="D91" s="74" t="s">
        <v>777</v>
      </c>
      <c r="E91" s="74"/>
      <c r="F91" s="74" t="s">
        <v>648</v>
      </c>
      <c r="G91" s="74" t="s">
        <v>701</v>
      </c>
      <c r="H91" s="74">
        <v>577</v>
      </c>
    </row>
    <row r="92" spans="1:8">
      <c r="A92" s="74">
        <v>91</v>
      </c>
      <c r="B92" s="75">
        <v>6.9548611111111117E-2</v>
      </c>
      <c r="C92" s="75">
        <v>6.9270833333333337E-2</v>
      </c>
      <c r="D92" s="74" t="s">
        <v>778</v>
      </c>
      <c r="E92" s="74"/>
      <c r="F92" s="74" t="s">
        <v>636</v>
      </c>
      <c r="G92" s="74" t="s">
        <v>670</v>
      </c>
      <c r="H92" s="74">
        <v>666</v>
      </c>
    </row>
    <row r="93" spans="1:8">
      <c r="A93" s="74">
        <v>92</v>
      </c>
      <c r="B93" s="75">
        <v>6.958333333333333E-2</v>
      </c>
      <c r="C93" s="75">
        <v>6.9537037037037036E-2</v>
      </c>
      <c r="D93" s="74" t="s">
        <v>779</v>
      </c>
      <c r="E93" s="74"/>
      <c r="F93" s="74" t="s">
        <v>636</v>
      </c>
      <c r="G93" s="74" t="s">
        <v>666</v>
      </c>
      <c r="H93" s="74">
        <v>228</v>
      </c>
    </row>
    <row r="94" spans="1:8">
      <c r="A94" s="74">
        <v>93</v>
      </c>
      <c r="B94" s="75">
        <v>6.9606481481481478E-2</v>
      </c>
      <c r="C94" s="75">
        <v>6.8680555555555564E-2</v>
      </c>
      <c r="D94" s="74" t="s">
        <v>780</v>
      </c>
      <c r="E94" s="74"/>
      <c r="F94" s="74" t="s">
        <v>636</v>
      </c>
      <c r="G94" s="74" t="s">
        <v>666</v>
      </c>
      <c r="H94" s="74">
        <v>295</v>
      </c>
    </row>
    <row r="95" spans="1:8">
      <c r="A95" s="74">
        <v>94</v>
      </c>
      <c r="B95" s="75">
        <v>6.9641203703703705E-2</v>
      </c>
      <c r="C95" s="75">
        <v>6.9432870370370367E-2</v>
      </c>
      <c r="D95" s="74" t="s">
        <v>781</v>
      </c>
      <c r="E95" s="74"/>
      <c r="F95" s="74" t="s">
        <v>636</v>
      </c>
      <c r="G95" s="74" t="s">
        <v>670</v>
      </c>
      <c r="H95" s="74">
        <v>545</v>
      </c>
    </row>
    <row r="96" spans="1:8">
      <c r="A96" s="74">
        <v>95</v>
      </c>
      <c r="B96" s="75">
        <v>6.9791666666666669E-2</v>
      </c>
      <c r="C96" s="75">
        <v>6.957175925925925E-2</v>
      </c>
      <c r="D96" s="74" t="s">
        <v>782</v>
      </c>
      <c r="E96" s="74" t="s">
        <v>726</v>
      </c>
      <c r="F96" s="74" t="s">
        <v>636</v>
      </c>
      <c r="G96" s="74" t="s">
        <v>670</v>
      </c>
      <c r="H96" s="74">
        <v>7</v>
      </c>
    </row>
    <row r="97" spans="1:8">
      <c r="A97" s="74">
        <v>96</v>
      </c>
      <c r="B97" s="75">
        <v>7.0127314814814809E-2</v>
      </c>
      <c r="C97" s="75">
        <v>6.8993055555555557E-2</v>
      </c>
      <c r="D97" s="74" t="s">
        <v>783</v>
      </c>
      <c r="E97" s="74"/>
      <c r="F97" s="74" t="s">
        <v>636</v>
      </c>
      <c r="G97" s="74" t="s">
        <v>670</v>
      </c>
      <c r="H97" s="74">
        <v>135</v>
      </c>
    </row>
    <row r="98" spans="1:8">
      <c r="A98" s="74">
        <v>97</v>
      </c>
      <c r="B98" s="75">
        <v>7.0173611111111103E-2</v>
      </c>
      <c r="C98" s="75">
        <v>7.0173611111111103E-2</v>
      </c>
      <c r="D98" s="74" t="s">
        <v>784</v>
      </c>
      <c r="E98" s="74"/>
      <c r="F98" s="74" t="s">
        <v>636</v>
      </c>
      <c r="G98" s="74" t="s">
        <v>666</v>
      </c>
      <c r="H98" s="74">
        <v>909</v>
      </c>
    </row>
    <row r="99" spans="1:8">
      <c r="A99" s="74">
        <v>98</v>
      </c>
      <c r="B99" s="75">
        <v>7.0219907407407411E-2</v>
      </c>
      <c r="C99" s="75">
        <v>7.0081018518518515E-2</v>
      </c>
      <c r="D99" s="74" t="s">
        <v>785</v>
      </c>
      <c r="E99" s="74"/>
      <c r="F99" s="74" t="s">
        <v>648</v>
      </c>
      <c r="G99" s="74" t="s">
        <v>695</v>
      </c>
      <c r="H99" s="74">
        <v>614</v>
      </c>
    </row>
    <row r="100" spans="1:8">
      <c r="A100" s="74">
        <v>99</v>
      </c>
      <c r="B100" s="75">
        <v>7.0324074074074081E-2</v>
      </c>
      <c r="C100" s="75">
        <v>7.0254629629629625E-2</v>
      </c>
      <c r="D100" s="74" t="s">
        <v>786</v>
      </c>
      <c r="E100" s="74" t="s">
        <v>665</v>
      </c>
      <c r="F100" s="74" t="s">
        <v>648</v>
      </c>
      <c r="G100" s="74" t="s">
        <v>735</v>
      </c>
      <c r="H100" s="74">
        <v>501</v>
      </c>
    </row>
    <row r="101" spans="1:8">
      <c r="A101" s="74">
        <v>100</v>
      </c>
      <c r="B101" s="75">
        <v>7.0370370370370375E-2</v>
      </c>
      <c r="C101" s="75">
        <v>7.0243055555555559E-2</v>
      </c>
      <c r="D101" s="74" t="s">
        <v>787</v>
      </c>
      <c r="E101" s="74" t="s">
        <v>678</v>
      </c>
      <c r="F101" s="74" t="s">
        <v>636</v>
      </c>
      <c r="G101" s="74" t="s">
        <v>670</v>
      </c>
      <c r="H101" s="74">
        <v>69</v>
      </c>
    </row>
    <row r="102" spans="1:8">
      <c r="A102" s="74">
        <v>101</v>
      </c>
      <c r="B102" s="75">
        <v>7.0509259259259258E-2</v>
      </c>
      <c r="C102" s="75">
        <v>6.9629629629629639E-2</v>
      </c>
      <c r="D102" s="74" t="s">
        <v>788</v>
      </c>
      <c r="E102" s="74"/>
      <c r="F102" s="74" t="s">
        <v>636</v>
      </c>
      <c r="G102" s="74" t="s">
        <v>666</v>
      </c>
      <c r="H102" s="74">
        <v>346</v>
      </c>
    </row>
    <row r="103" spans="1:8">
      <c r="A103" s="74">
        <v>102</v>
      </c>
      <c r="B103" s="75">
        <v>7.0555555555555552E-2</v>
      </c>
      <c r="C103" s="75">
        <v>6.9814814814814816E-2</v>
      </c>
      <c r="D103" s="74" t="s">
        <v>789</v>
      </c>
      <c r="E103" s="74"/>
      <c r="F103" s="74" t="s">
        <v>636</v>
      </c>
      <c r="G103" s="74" t="s">
        <v>666</v>
      </c>
      <c r="H103" s="74">
        <v>617</v>
      </c>
    </row>
    <row r="104" spans="1:8">
      <c r="A104" s="74">
        <v>103</v>
      </c>
      <c r="B104" s="75">
        <v>7.0567129629629632E-2</v>
      </c>
      <c r="C104" s="75">
        <v>7.0300925925925919E-2</v>
      </c>
      <c r="D104" s="74" t="s">
        <v>790</v>
      </c>
      <c r="E104" s="74" t="s">
        <v>693</v>
      </c>
      <c r="F104" s="74" t="s">
        <v>648</v>
      </c>
      <c r="G104" s="74" t="s">
        <v>695</v>
      </c>
      <c r="H104" s="74">
        <v>321</v>
      </c>
    </row>
    <row r="105" spans="1:8">
      <c r="A105" s="74">
        <v>104</v>
      </c>
      <c r="B105" s="75">
        <v>7.0636574074074074E-2</v>
      </c>
      <c r="C105" s="75">
        <v>7.0370370370370375E-2</v>
      </c>
      <c r="D105" s="74" t="s">
        <v>30</v>
      </c>
      <c r="E105" s="74" t="s">
        <v>412</v>
      </c>
      <c r="F105" s="74" t="s">
        <v>636</v>
      </c>
      <c r="G105" s="74" t="s">
        <v>670</v>
      </c>
      <c r="H105" s="74">
        <v>512</v>
      </c>
    </row>
    <row r="106" spans="1:8">
      <c r="A106" s="74">
        <v>105</v>
      </c>
      <c r="B106" s="75">
        <v>7.0659722222222221E-2</v>
      </c>
      <c r="C106" s="75">
        <v>7.03125E-2</v>
      </c>
      <c r="D106" s="74" t="s">
        <v>791</v>
      </c>
      <c r="E106" s="74"/>
      <c r="F106" s="74" t="s">
        <v>636</v>
      </c>
      <c r="G106" s="74" t="s">
        <v>670</v>
      </c>
      <c r="H106" s="74">
        <v>218</v>
      </c>
    </row>
    <row r="107" spans="1:8">
      <c r="A107" s="74">
        <v>106</v>
      </c>
      <c r="B107" s="75">
        <v>7.0682870370370368E-2</v>
      </c>
      <c r="C107" s="75">
        <v>7.0439814814814816E-2</v>
      </c>
      <c r="D107" s="74" t="s">
        <v>21</v>
      </c>
      <c r="E107" s="74" t="s">
        <v>412</v>
      </c>
      <c r="F107" s="74" t="s">
        <v>636</v>
      </c>
      <c r="G107" s="74" t="s">
        <v>666</v>
      </c>
      <c r="H107" s="74">
        <v>213</v>
      </c>
    </row>
    <row r="108" spans="1:8">
      <c r="A108" s="74">
        <v>107</v>
      </c>
      <c r="B108" s="75">
        <v>7.0775462962962957E-2</v>
      </c>
      <c r="C108" s="75">
        <v>7.03125E-2</v>
      </c>
      <c r="D108" s="74" t="s">
        <v>792</v>
      </c>
      <c r="E108" s="74"/>
      <c r="F108" s="74" t="s">
        <v>636</v>
      </c>
      <c r="G108" s="74" t="s">
        <v>666</v>
      </c>
      <c r="H108" s="74">
        <v>477</v>
      </c>
    </row>
    <row r="109" spans="1:8">
      <c r="A109" s="74">
        <v>108</v>
      </c>
      <c r="B109" s="75">
        <v>7.0833333333333331E-2</v>
      </c>
      <c r="C109" s="75">
        <v>7.0543981481481485E-2</v>
      </c>
      <c r="D109" s="74" t="s">
        <v>793</v>
      </c>
      <c r="E109" s="74"/>
      <c r="F109" s="74" t="s">
        <v>636</v>
      </c>
      <c r="G109" s="74" t="s">
        <v>666</v>
      </c>
      <c r="H109" s="74">
        <v>555</v>
      </c>
    </row>
    <row r="110" spans="1:8">
      <c r="A110" s="74">
        <v>109</v>
      </c>
      <c r="B110" s="75">
        <v>7.0902777777777773E-2</v>
      </c>
      <c r="C110" s="75">
        <v>7.0787037037037037E-2</v>
      </c>
      <c r="D110" s="74" t="s">
        <v>794</v>
      </c>
      <c r="E110" s="74"/>
      <c r="F110" s="74" t="s">
        <v>636</v>
      </c>
      <c r="G110" s="74" t="s">
        <v>670</v>
      </c>
      <c r="H110" s="74">
        <v>591</v>
      </c>
    </row>
    <row r="111" spans="1:8">
      <c r="A111" s="74">
        <v>110</v>
      </c>
      <c r="B111" s="75">
        <v>7.1030092592592589E-2</v>
      </c>
      <c r="C111" s="75">
        <v>7.0914351851851853E-2</v>
      </c>
      <c r="D111" s="74" t="s">
        <v>795</v>
      </c>
      <c r="E111" s="74" t="s">
        <v>680</v>
      </c>
      <c r="F111" s="74" t="s">
        <v>636</v>
      </c>
      <c r="G111" s="74" t="s">
        <v>733</v>
      </c>
      <c r="H111" s="74">
        <v>661</v>
      </c>
    </row>
    <row r="112" spans="1:8">
      <c r="A112" s="74">
        <v>111</v>
      </c>
      <c r="B112" s="75">
        <v>7.104166666666667E-2</v>
      </c>
      <c r="C112" s="75">
        <v>7.0844907407407412E-2</v>
      </c>
      <c r="D112" s="74" t="s">
        <v>796</v>
      </c>
      <c r="E112" s="74" t="s">
        <v>726</v>
      </c>
      <c r="F112" s="74" t="s">
        <v>636</v>
      </c>
      <c r="G112" s="74" t="s">
        <v>670</v>
      </c>
      <c r="H112" s="74">
        <v>736</v>
      </c>
    </row>
    <row r="113" spans="1:8">
      <c r="A113" s="74">
        <v>112</v>
      </c>
      <c r="B113" s="75">
        <v>7.105324074074075E-2</v>
      </c>
      <c r="C113" s="75">
        <v>7.0613425925925913E-2</v>
      </c>
      <c r="D113" s="74" t="s">
        <v>797</v>
      </c>
      <c r="E113" s="74"/>
      <c r="F113" s="74" t="s">
        <v>636</v>
      </c>
      <c r="G113" s="74" t="s">
        <v>666</v>
      </c>
      <c r="H113" s="74">
        <v>252</v>
      </c>
    </row>
    <row r="114" spans="1:8">
      <c r="A114" s="74">
        <v>113</v>
      </c>
      <c r="B114" s="75">
        <v>7.1145833333333339E-2</v>
      </c>
      <c r="C114" s="75">
        <v>7.0162037037037037E-2</v>
      </c>
      <c r="D114" s="74" t="s">
        <v>798</v>
      </c>
      <c r="E114" s="74"/>
      <c r="F114" s="74" t="s">
        <v>636</v>
      </c>
      <c r="G114" s="74" t="s">
        <v>666</v>
      </c>
      <c r="H114" s="74">
        <v>443</v>
      </c>
    </row>
    <row r="115" spans="1:8">
      <c r="A115" s="74">
        <v>114</v>
      </c>
      <c r="B115" s="75">
        <v>7.1180555555555566E-2</v>
      </c>
      <c r="C115" s="75">
        <v>7.1006944444444442E-2</v>
      </c>
      <c r="D115" s="74" t="s">
        <v>799</v>
      </c>
      <c r="E115" s="74"/>
      <c r="F115" s="74" t="s">
        <v>636</v>
      </c>
      <c r="G115" s="74" t="s">
        <v>670</v>
      </c>
      <c r="H115" s="74">
        <v>669</v>
      </c>
    </row>
    <row r="116" spans="1:8">
      <c r="A116" s="74">
        <v>115</v>
      </c>
      <c r="B116" s="75">
        <v>7.1261574074074074E-2</v>
      </c>
      <c r="C116" s="75">
        <v>7.1076388888888883E-2</v>
      </c>
      <c r="D116" s="74" t="s">
        <v>800</v>
      </c>
      <c r="E116" s="74"/>
      <c r="F116" s="74" t="s">
        <v>636</v>
      </c>
      <c r="G116" s="74" t="s">
        <v>681</v>
      </c>
      <c r="H116" s="74">
        <v>844</v>
      </c>
    </row>
    <row r="117" spans="1:8">
      <c r="A117" s="74">
        <v>116</v>
      </c>
      <c r="B117" s="75">
        <v>7.1284722222222222E-2</v>
      </c>
      <c r="C117" s="75">
        <v>7.1030092592592589E-2</v>
      </c>
      <c r="D117" s="74" t="s">
        <v>801</v>
      </c>
      <c r="E117" s="74"/>
      <c r="F117" s="74" t="s">
        <v>636</v>
      </c>
      <c r="G117" s="74" t="s">
        <v>681</v>
      </c>
      <c r="H117" s="74">
        <v>731</v>
      </c>
    </row>
    <row r="118" spans="1:8">
      <c r="A118" s="74">
        <v>117</v>
      </c>
      <c r="B118" s="75">
        <v>7.1284722222222222E-2</v>
      </c>
      <c r="C118" s="75">
        <v>7.0740740740740743E-2</v>
      </c>
      <c r="D118" s="74" t="s">
        <v>802</v>
      </c>
      <c r="E118" s="74"/>
      <c r="F118" s="74" t="s">
        <v>636</v>
      </c>
      <c r="G118" s="74" t="s">
        <v>670</v>
      </c>
      <c r="H118" s="74">
        <v>365</v>
      </c>
    </row>
    <row r="119" spans="1:8">
      <c r="A119" s="74">
        <v>118</v>
      </c>
      <c r="B119" s="75">
        <v>7.1296296296296288E-2</v>
      </c>
      <c r="C119" s="75">
        <v>7.1226851851851861E-2</v>
      </c>
      <c r="D119" s="74" t="s">
        <v>803</v>
      </c>
      <c r="E119" s="74"/>
      <c r="F119" s="74" t="s">
        <v>636</v>
      </c>
      <c r="G119" s="74" t="s">
        <v>666</v>
      </c>
      <c r="H119" s="74">
        <v>328</v>
      </c>
    </row>
    <row r="120" spans="1:8">
      <c r="A120" s="74">
        <v>119</v>
      </c>
      <c r="B120" s="75">
        <v>7.1331018518518516E-2</v>
      </c>
      <c r="C120" s="75">
        <v>7.1215277777777766E-2</v>
      </c>
      <c r="D120" s="74" t="s">
        <v>804</v>
      </c>
      <c r="E120" s="74" t="s">
        <v>805</v>
      </c>
      <c r="F120" s="74" t="s">
        <v>636</v>
      </c>
      <c r="G120" s="74" t="s">
        <v>681</v>
      </c>
      <c r="H120" s="74">
        <v>586</v>
      </c>
    </row>
    <row r="121" spans="1:8">
      <c r="A121" s="74">
        <v>120</v>
      </c>
      <c r="B121" s="75">
        <v>7.1388888888888891E-2</v>
      </c>
      <c r="C121" s="75">
        <v>7.0335648148148147E-2</v>
      </c>
      <c r="D121" s="74" t="s">
        <v>157</v>
      </c>
      <c r="E121" s="74" t="s">
        <v>412</v>
      </c>
      <c r="F121" s="74" t="s">
        <v>636</v>
      </c>
      <c r="G121" s="74" t="s">
        <v>681</v>
      </c>
      <c r="H121" s="74">
        <v>916</v>
      </c>
    </row>
    <row r="122" spans="1:8">
      <c r="A122" s="74">
        <v>121</v>
      </c>
      <c r="B122" s="75">
        <v>7.1458333333333332E-2</v>
      </c>
      <c r="C122" s="75">
        <v>7.1296296296296288E-2</v>
      </c>
      <c r="D122" s="74" t="s">
        <v>806</v>
      </c>
      <c r="E122" s="74"/>
      <c r="F122" s="74" t="s">
        <v>636</v>
      </c>
      <c r="G122" s="74" t="s">
        <v>666</v>
      </c>
      <c r="H122" s="74">
        <v>906</v>
      </c>
    </row>
    <row r="123" spans="1:8">
      <c r="A123" s="74">
        <v>122</v>
      </c>
      <c r="B123" s="75">
        <v>7.1574074074074082E-2</v>
      </c>
      <c r="C123" s="75">
        <v>7.104166666666667E-2</v>
      </c>
      <c r="D123" s="74" t="s">
        <v>807</v>
      </c>
      <c r="E123" s="74"/>
      <c r="F123" s="74" t="s">
        <v>636</v>
      </c>
      <c r="G123" s="74" t="s">
        <v>670</v>
      </c>
      <c r="H123" s="74">
        <v>374</v>
      </c>
    </row>
    <row r="124" spans="1:8">
      <c r="A124" s="74">
        <v>123</v>
      </c>
      <c r="B124" s="75">
        <v>7.1585648148148148E-2</v>
      </c>
      <c r="C124" s="75">
        <v>7.1446759259259265E-2</v>
      </c>
      <c r="D124" s="74" t="s">
        <v>808</v>
      </c>
      <c r="E124" s="74"/>
      <c r="F124" s="74" t="s">
        <v>636</v>
      </c>
      <c r="G124" s="74" t="s">
        <v>666</v>
      </c>
      <c r="H124" s="74">
        <v>235</v>
      </c>
    </row>
    <row r="125" spans="1:8">
      <c r="A125" s="74">
        <v>124</v>
      </c>
      <c r="B125" s="75">
        <v>7.1585648148148148E-2</v>
      </c>
      <c r="C125" s="75">
        <v>7.0509259259259258E-2</v>
      </c>
      <c r="D125" s="74" t="s">
        <v>809</v>
      </c>
      <c r="E125" s="74"/>
      <c r="F125" s="74" t="s">
        <v>636</v>
      </c>
      <c r="G125" s="74" t="s">
        <v>670</v>
      </c>
      <c r="H125" s="74">
        <v>153</v>
      </c>
    </row>
    <row r="126" spans="1:8">
      <c r="A126" s="74">
        <v>125</v>
      </c>
      <c r="B126" s="75">
        <v>7.1701388888888884E-2</v>
      </c>
      <c r="C126" s="75">
        <v>7.0428240740740736E-2</v>
      </c>
      <c r="D126" s="74" t="s">
        <v>599</v>
      </c>
      <c r="E126" s="74" t="s">
        <v>412</v>
      </c>
      <c r="F126" s="74" t="s">
        <v>636</v>
      </c>
      <c r="G126" s="74" t="s">
        <v>670</v>
      </c>
      <c r="H126" s="74">
        <v>98</v>
      </c>
    </row>
    <row r="127" spans="1:8">
      <c r="A127" s="74">
        <v>126</v>
      </c>
      <c r="B127" s="75">
        <v>7.181712962962962E-2</v>
      </c>
      <c r="C127" s="75">
        <v>7.0856481481481479E-2</v>
      </c>
      <c r="D127" s="74" t="s">
        <v>810</v>
      </c>
      <c r="E127" s="74"/>
      <c r="F127" s="74" t="s">
        <v>636</v>
      </c>
      <c r="G127" s="74" t="s">
        <v>666</v>
      </c>
      <c r="H127" s="74">
        <v>722</v>
      </c>
    </row>
    <row r="128" spans="1:8">
      <c r="A128" s="74">
        <v>127</v>
      </c>
      <c r="B128" s="75">
        <v>7.1990740740740744E-2</v>
      </c>
      <c r="C128" s="75">
        <v>7.1990740740740744E-2</v>
      </c>
      <c r="D128" s="74" t="s">
        <v>811</v>
      </c>
      <c r="E128" s="74"/>
      <c r="F128" s="74" t="s">
        <v>636</v>
      </c>
      <c r="G128" s="74" t="s">
        <v>670</v>
      </c>
      <c r="H128" s="74">
        <v>815</v>
      </c>
    </row>
    <row r="129" spans="1:8">
      <c r="A129" s="74">
        <v>128</v>
      </c>
      <c r="B129" s="75">
        <v>7.2025462962962958E-2</v>
      </c>
      <c r="C129" s="75">
        <v>7.1331018518518516E-2</v>
      </c>
      <c r="D129" s="74" t="s">
        <v>812</v>
      </c>
      <c r="E129" s="74"/>
      <c r="F129" s="74" t="s">
        <v>636</v>
      </c>
      <c r="G129" s="74" t="s">
        <v>681</v>
      </c>
      <c r="H129" s="74">
        <v>592</v>
      </c>
    </row>
    <row r="130" spans="1:8">
      <c r="A130" s="74">
        <v>129</v>
      </c>
      <c r="B130" s="75">
        <v>7.2071759259259252E-2</v>
      </c>
      <c r="C130" s="75">
        <v>7.1689814814814817E-2</v>
      </c>
      <c r="D130" s="74" t="s">
        <v>813</v>
      </c>
      <c r="E130" s="74"/>
      <c r="F130" s="74" t="s">
        <v>636</v>
      </c>
      <c r="G130" s="74" t="s">
        <v>666</v>
      </c>
      <c r="H130" s="74">
        <v>797</v>
      </c>
    </row>
    <row r="131" spans="1:8">
      <c r="A131" s="74">
        <v>130</v>
      </c>
      <c r="B131" s="75">
        <v>7.2175925925925921E-2</v>
      </c>
      <c r="C131" s="75">
        <v>7.210648148148148E-2</v>
      </c>
      <c r="D131" s="74" t="s">
        <v>814</v>
      </c>
      <c r="E131" s="74"/>
      <c r="F131" s="74" t="s">
        <v>648</v>
      </c>
      <c r="G131" s="74" t="s">
        <v>735</v>
      </c>
      <c r="H131" s="74">
        <v>355</v>
      </c>
    </row>
    <row r="132" spans="1:8">
      <c r="A132" s="74">
        <v>131</v>
      </c>
      <c r="B132" s="75">
        <v>7.2245370370370363E-2</v>
      </c>
      <c r="C132" s="75">
        <v>7.1689814814814817E-2</v>
      </c>
      <c r="D132" s="74" t="s">
        <v>815</v>
      </c>
      <c r="E132" s="74"/>
      <c r="F132" s="74" t="s">
        <v>636</v>
      </c>
      <c r="G132" s="74" t="s">
        <v>666</v>
      </c>
      <c r="H132" s="74">
        <v>848</v>
      </c>
    </row>
    <row r="133" spans="1:8">
      <c r="A133" s="74">
        <v>132</v>
      </c>
      <c r="B133" s="75">
        <v>7.2384259259259259E-2</v>
      </c>
      <c r="C133" s="75">
        <v>7.1851851851851847E-2</v>
      </c>
      <c r="D133" s="74" t="s">
        <v>816</v>
      </c>
      <c r="E133" s="74"/>
      <c r="F133" s="74" t="s">
        <v>636</v>
      </c>
      <c r="G133" s="74" t="s">
        <v>666</v>
      </c>
      <c r="H133" s="74">
        <v>610</v>
      </c>
    </row>
    <row r="134" spans="1:8">
      <c r="A134" s="74">
        <v>133</v>
      </c>
      <c r="B134" s="75">
        <v>7.2546296296296289E-2</v>
      </c>
      <c r="C134" s="75">
        <v>7.2303240740740737E-2</v>
      </c>
      <c r="D134" s="74" t="s">
        <v>548</v>
      </c>
      <c r="E134" s="74" t="s">
        <v>412</v>
      </c>
      <c r="F134" s="74" t="s">
        <v>636</v>
      </c>
      <c r="G134" s="74" t="s">
        <v>733</v>
      </c>
      <c r="H134" s="74">
        <v>554</v>
      </c>
    </row>
    <row r="135" spans="1:8">
      <c r="A135" s="74">
        <v>134</v>
      </c>
      <c r="B135" s="75">
        <v>7.2708333333333333E-2</v>
      </c>
      <c r="C135" s="75">
        <v>7.2372685185185193E-2</v>
      </c>
      <c r="D135" s="74" t="s">
        <v>817</v>
      </c>
      <c r="E135" s="74"/>
      <c r="F135" s="74" t="s">
        <v>636</v>
      </c>
      <c r="G135" s="74" t="s">
        <v>666</v>
      </c>
      <c r="H135" s="74">
        <v>668</v>
      </c>
    </row>
    <row r="136" spans="1:8">
      <c r="A136" s="74">
        <v>135</v>
      </c>
      <c r="B136" s="75">
        <v>7.2754629629629627E-2</v>
      </c>
      <c r="C136" s="75">
        <v>7.2719907407407414E-2</v>
      </c>
      <c r="D136" s="74" t="s">
        <v>818</v>
      </c>
      <c r="E136" s="74" t="s">
        <v>819</v>
      </c>
      <c r="F136" s="74" t="s">
        <v>636</v>
      </c>
      <c r="G136" s="74" t="s">
        <v>666</v>
      </c>
      <c r="H136" s="74">
        <v>20</v>
      </c>
    </row>
    <row r="137" spans="1:8">
      <c r="A137" s="74">
        <v>136</v>
      </c>
      <c r="B137" s="75">
        <v>7.2766203703703694E-2</v>
      </c>
      <c r="C137" s="75">
        <v>7.2337962962962965E-2</v>
      </c>
      <c r="D137" s="74" t="s">
        <v>820</v>
      </c>
      <c r="E137" s="74"/>
      <c r="F137" s="74" t="s">
        <v>648</v>
      </c>
      <c r="G137" s="74" t="s">
        <v>735</v>
      </c>
      <c r="H137" s="74">
        <v>5</v>
      </c>
    </row>
    <row r="138" spans="1:8">
      <c r="A138" s="74">
        <v>137</v>
      </c>
      <c r="B138" s="75">
        <v>7.2858796296296297E-2</v>
      </c>
      <c r="C138" s="75">
        <v>7.2499999999999995E-2</v>
      </c>
      <c r="D138" s="74" t="s">
        <v>821</v>
      </c>
      <c r="E138" s="74"/>
      <c r="F138" s="74" t="s">
        <v>648</v>
      </c>
      <c r="G138" s="74" t="s">
        <v>701</v>
      </c>
      <c r="H138" s="74">
        <v>827</v>
      </c>
    </row>
    <row r="139" spans="1:8">
      <c r="A139" s="74">
        <v>138</v>
      </c>
      <c r="B139" s="75">
        <v>7.2881944444444444E-2</v>
      </c>
      <c r="C139" s="75">
        <v>7.2650462962962958E-2</v>
      </c>
      <c r="D139" s="74" t="s">
        <v>822</v>
      </c>
      <c r="E139" s="74"/>
      <c r="F139" s="74" t="s">
        <v>636</v>
      </c>
      <c r="G139" s="74" t="s">
        <v>670</v>
      </c>
      <c r="H139" s="74">
        <v>121</v>
      </c>
    </row>
    <row r="140" spans="1:8">
      <c r="A140" s="74">
        <v>139</v>
      </c>
      <c r="B140" s="75">
        <v>7.2951388888888885E-2</v>
      </c>
      <c r="C140" s="75">
        <v>7.2187500000000002E-2</v>
      </c>
      <c r="D140" s="74" t="s">
        <v>823</v>
      </c>
      <c r="E140" s="74"/>
      <c r="F140" s="74" t="s">
        <v>636</v>
      </c>
      <c r="G140" s="74" t="s">
        <v>670</v>
      </c>
      <c r="H140" s="74">
        <v>198</v>
      </c>
    </row>
    <row r="141" spans="1:8">
      <c r="A141" s="74">
        <v>140</v>
      </c>
      <c r="B141" s="75">
        <v>7.2951388888888885E-2</v>
      </c>
      <c r="C141" s="75">
        <v>7.2951388888888885E-2</v>
      </c>
      <c r="D141" s="74" t="s">
        <v>824</v>
      </c>
      <c r="E141" s="74" t="s">
        <v>732</v>
      </c>
      <c r="F141" s="74" t="s">
        <v>636</v>
      </c>
      <c r="G141" s="74" t="s">
        <v>681</v>
      </c>
      <c r="H141" s="74">
        <v>774</v>
      </c>
    </row>
    <row r="142" spans="1:8">
      <c r="A142" s="74">
        <v>141</v>
      </c>
      <c r="B142" s="75">
        <v>7.2974537037037032E-2</v>
      </c>
      <c r="C142" s="75">
        <v>7.2974537037037032E-2</v>
      </c>
      <c r="D142" s="74" t="s">
        <v>825</v>
      </c>
      <c r="E142" s="74"/>
      <c r="F142" s="74" t="s">
        <v>636</v>
      </c>
      <c r="G142" s="74" t="s">
        <v>666</v>
      </c>
      <c r="H142" s="74">
        <v>108</v>
      </c>
    </row>
    <row r="143" spans="1:8">
      <c r="A143" s="74">
        <v>142</v>
      </c>
      <c r="B143" s="75">
        <v>7.2997685185185179E-2</v>
      </c>
      <c r="C143" s="75">
        <v>7.2777777777777775E-2</v>
      </c>
      <c r="D143" s="74" t="s">
        <v>826</v>
      </c>
      <c r="E143" s="74" t="s">
        <v>827</v>
      </c>
      <c r="F143" s="74" t="s">
        <v>648</v>
      </c>
      <c r="G143" s="74" t="s">
        <v>735</v>
      </c>
      <c r="H143" s="74">
        <v>359</v>
      </c>
    </row>
    <row r="144" spans="1:8">
      <c r="A144" s="74">
        <v>143</v>
      </c>
      <c r="B144" s="75">
        <v>7.3090277777777782E-2</v>
      </c>
      <c r="C144" s="75">
        <v>7.2962962962962966E-2</v>
      </c>
      <c r="D144" s="74" t="s">
        <v>828</v>
      </c>
      <c r="E144" s="74" t="s">
        <v>678</v>
      </c>
      <c r="F144" s="74" t="s">
        <v>648</v>
      </c>
      <c r="G144" s="74" t="s">
        <v>695</v>
      </c>
      <c r="H144" s="74">
        <v>715</v>
      </c>
    </row>
    <row r="145" spans="1:8">
      <c r="A145" s="74">
        <v>144</v>
      </c>
      <c r="B145" s="75">
        <v>7.3113425925925915E-2</v>
      </c>
      <c r="C145" s="75">
        <v>7.2905092592592591E-2</v>
      </c>
      <c r="D145" s="74" t="s">
        <v>829</v>
      </c>
      <c r="E145" s="74" t="s">
        <v>726</v>
      </c>
      <c r="F145" s="74" t="s">
        <v>636</v>
      </c>
      <c r="G145" s="74" t="s">
        <v>666</v>
      </c>
      <c r="H145" s="74">
        <v>749</v>
      </c>
    </row>
    <row r="146" spans="1:8">
      <c r="A146" s="74">
        <v>145</v>
      </c>
      <c r="B146" s="75">
        <v>7.3113425925925915E-2</v>
      </c>
      <c r="C146" s="75">
        <v>7.2152777777777774E-2</v>
      </c>
      <c r="D146" s="74" t="s">
        <v>830</v>
      </c>
      <c r="E146" s="74"/>
      <c r="F146" s="74" t="s">
        <v>636</v>
      </c>
      <c r="G146" s="74" t="s">
        <v>666</v>
      </c>
      <c r="H146" s="74">
        <v>596</v>
      </c>
    </row>
    <row r="147" spans="1:8">
      <c r="A147" s="74">
        <v>146</v>
      </c>
      <c r="B147" s="75">
        <v>7.3124999999999996E-2</v>
      </c>
      <c r="C147" s="75">
        <v>7.2141203703703707E-2</v>
      </c>
      <c r="D147" s="74" t="s">
        <v>831</v>
      </c>
      <c r="E147" s="74"/>
      <c r="F147" s="74" t="s">
        <v>636</v>
      </c>
      <c r="G147" s="74" t="s">
        <v>666</v>
      </c>
      <c r="H147" s="74">
        <v>922</v>
      </c>
    </row>
    <row r="148" spans="1:8">
      <c r="A148" s="74">
        <v>147</v>
      </c>
      <c r="B148" s="75">
        <v>7.3124999999999996E-2</v>
      </c>
      <c r="C148" s="75">
        <v>7.2928240740740738E-2</v>
      </c>
      <c r="D148" s="74" t="s">
        <v>832</v>
      </c>
      <c r="E148" s="74" t="s">
        <v>726</v>
      </c>
      <c r="F148" s="74" t="s">
        <v>648</v>
      </c>
      <c r="G148" s="74" t="s">
        <v>735</v>
      </c>
      <c r="H148" s="74">
        <v>788</v>
      </c>
    </row>
    <row r="149" spans="1:8">
      <c r="A149" s="74">
        <v>148</v>
      </c>
      <c r="B149" s="75">
        <v>7.318287037037037E-2</v>
      </c>
      <c r="C149" s="75">
        <v>7.2511574074074062E-2</v>
      </c>
      <c r="D149" s="74" t="s">
        <v>833</v>
      </c>
      <c r="E149" s="74"/>
      <c r="F149" s="74" t="s">
        <v>636</v>
      </c>
      <c r="G149" s="74" t="s">
        <v>666</v>
      </c>
      <c r="H149" s="74">
        <v>458</v>
      </c>
    </row>
    <row r="150" spans="1:8">
      <c r="A150" s="74">
        <v>149</v>
      </c>
      <c r="B150" s="75">
        <v>7.3240740740740731E-2</v>
      </c>
      <c r="C150" s="75">
        <v>7.3124999999999996E-2</v>
      </c>
      <c r="D150" s="74" t="s">
        <v>834</v>
      </c>
      <c r="E150" s="74"/>
      <c r="F150" s="74" t="s">
        <v>636</v>
      </c>
      <c r="G150" s="74" t="s">
        <v>666</v>
      </c>
      <c r="H150" s="74">
        <v>626</v>
      </c>
    </row>
    <row r="151" spans="1:8">
      <c r="A151" s="74">
        <v>150</v>
      </c>
      <c r="B151" s="75">
        <v>7.3356481481481481E-2</v>
      </c>
      <c r="C151" s="75">
        <v>7.3206018518518517E-2</v>
      </c>
      <c r="D151" s="74" t="s">
        <v>835</v>
      </c>
      <c r="E151" s="74" t="s">
        <v>706</v>
      </c>
      <c r="F151" s="74" t="s">
        <v>648</v>
      </c>
      <c r="G151" s="74" t="s">
        <v>695</v>
      </c>
      <c r="H151" s="74">
        <v>318</v>
      </c>
    </row>
    <row r="152" spans="1:8">
      <c r="A152" s="74">
        <v>151</v>
      </c>
      <c r="B152" s="75">
        <v>7.3379629629629628E-2</v>
      </c>
      <c r="C152" s="75">
        <v>7.2835648148148149E-2</v>
      </c>
      <c r="D152" s="74" t="s">
        <v>836</v>
      </c>
      <c r="E152" s="74"/>
      <c r="F152" s="74" t="s">
        <v>636</v>
      </c>
      <c r="G152" s="74" t="s">
        <v>670</v>
      </c>
      <c r="H152" s="74">
        <v>531</v>
      </c>
    </row>
    <row r="153" spans="1:8">
      <c r="A153" s="74">
        <v>152</v>
      </c>
      <c r="B153" s="75">
        <v>7.3449074074074069E-2</v>
      </c>
      <c r="C153" s="75">
        <v>7.239583333333334E-2</v>
      </c>
      <c r="D153" s="74" t="s">
        <v>837</v>
      </c>
      <c r="E153" s="74"/>
      <c r="F153" s="74" t="s">
        <v>636</v>
      </c>
      <c r="G153" s="74" t="s">
        <v>666</v>
      </c>
      <c r="H153" s="74">
        <v>215</v>
      </c>
    </row>
    <row r="154" spans="1:8">
      <c r="A154" s="74">
        <v>153</v>
      </c>
      <c r="B154" s="75">
        <v>7.3495370370370364E-2</v>
      </c>
      <c r="C154" s="75">
        <v>7.3449074074074069E-2</v>
      </c>
      <c r="D154" s="74" t="s">
        <v>838</v>
      </c>
      <c r="E154" s="74" t="s">
        <v>839</v>
      </c>
      <c r="F154" s="74" t="s">
        <v>648</v>
      </c>
      <c r="G154" s="74" t="s">
        <v>701</v>
      </c>
      <c r="H154" s="74">
        <v>368</v>
      </c>
    </row>
    <row r="155" spans="1:8">
      <c r="A155" s="74">
        <v>154</v>
      </c>
      <c r="B155" s="75">
        <v>7.3587962962962966E-2</v>
      </c>
      <c r="C155" s="75">
        <v>7.3344907407407414E-2</v>
      </c>
      <c r="D155" s="74" t="s">
        <v>840</v>
      </c>
      <c r="E155" s="74" t="s">
        <v>412</v>
      </c>
      <c r="F155" s="74" t="s">
        <v>636</v>
      </c>
      <c r="G155" s="74" t="s">
        <v>670</v>
      </c>
      <c r="H155" s="74">
        <v>444</v>
      </c>
    </row>
    <row r="156" spans="1:8">
      <c r="A156" s="74">
        <v>155</v>
      </c>
      <c r="B156" s="75">
        <v>7.3645833333333341E-2</v>
      </c>
      <c r="C156" s="75">
        <v>7.3321759259259267E-2</v>
      </c>
      <c r="D156" s="74" t="s">
        <v>791</v>
      </c>
      <c r="E156" s="74"/>
      <c r="F156" s="74" t="s">
        <v>636</v>
      </c>
      <c r="G156" s="74" t="s">
        <v>666</v>
      </c>
      <c r="H156" s="74">
        <v>90</v>
      </c>
    </row>
    <row r="157" spans="1:8">
      <c r="A157" s="74">
        <v>156</v>
      </c>
      <c r="B157" s="75">
        <v>7.3680555555555555E-2</v>
      </c>
      <c r="C157" s="75">
        <v>7.3356481481481481E-2</v>
      </c>
      <c r="D157" s="74" t="s">
        <v>841</v>
      </c>
      <c r="E157" s="74" t="s">
        <v>842</v>
      </c>
      <c r="F157" s="74" t="s">
        <v>636</v>
      </c>
      <c r="G157" s="74" t="s">
        <v>666</v>
      </c>
      <c r="H157" s="74">
        <v>104</v>
      </c>
    </row>
    <row r="158" spans="1:8">
      <c r="A158" s="74">
        <v>157</v>
      </c>
      <c r="B158" s="75">
        <v>7.3692129629629635E-2</v>
      </c>
      <c r="C158" s="75">
        <v>7.2650462962962958E-2</v>
      </c>
      <c r="D158" s="74" t="s">
        <v>212</v>
      </c>
      <c r="E158" s="74" t="s">
        <v>412</v>
      </c>
      <c r="F158" s="74" t="s">
        <v>648</v>
      </c>
      <c r="G158" s="74" t="s">
        <v>735</v>
      </c>
      <c r="H158" s="74">
        <v>697</v>
      </c>
    </row>
    <row r="159" spans="1:8">
      <c r="A159" s="74">
        <v>158</v>
      </c>
      <c r="B159" s="75">
        <v>7.3738425925925929E-2</v>
      </c>
      <c r="C159" s="75">
        <v>7.3263888888888892E-2</v>
      </c>
      <c r="D159" s="74" t="s">
        <v>843</v>
      </c>
      <c r="E159" s="74"/>
      <c r="F159" s="74" t="s">
        <v>636</v>
      </c>
      <c r="G159" s="74" t="s">
        <v>670</v>
      </c>
      <c r="H159" s="74">
        <v>451</v>
      </c>
    </row>
    <row r="160" spans="1:8">
      <c r="A160" s="74">
        <v>159</v>
      </c>
      <c r="B160" s="75">
        <v>7.3819444444444438E-2</v>
      </c>
      <c r="C160" s="75">
        <v>7.3599537037037033E-2</v>
      </c>
      <c r="D160" s="74" t="s">
        <v>844</v>
      </c>
      <c r="E160" s="74"/>
      <c r="F160" s="74" t="s">
        <v>636</v>
      </c>
      <c r="G160" s="74" t="s">
        <v>666</v>
      </c>
      <c r="H160" s="74">
        <v>805</v>
      </c>
    </row>
    <row r="161" spans="1:8">
      <c r="A161" s="74">
        <v>160</v>
      </c>
      <c r="B161" s="75">
        <v>7.3831018518518518E-2</v>
      </c>
      <c r="C161" s="75">
        <v>7.3692129629629635E-2</v>
      </c>
      <c r="D161" s="74" t="s">
        <v>845</v>
      </c>
      <c r="E161" s="74" t="s">
        <v>846</v>
      </c>
      <c r="F161" s="74" t="s">
        <v>636</v>
      </c>
      <c r="G161" s="74" t="s">
        <v>666</v>
      </c>
      <c r="H161" s="74">
        <v>188</v>
      </c>
    </row>
    <row r="162" spans="1:8">
      <c r="A162" s="74">
        <v>161</v>
      </c>
      <c r="B162" s="75">
        <v>7.3923611111111107E-2</v>
      </c>
      <c r="C162" s="75">
        <v>7.3032407407407407E-2</v>
      </c>
      <c r="D162" s="74" t="s">
        <v>847</v>
      </c>
      <c r="E162" s="74"/>
      <c r="F162" s="74" t="s">
        <v>636</v>
      </c>
      <c r="G162" s="74" t="s">
        <v>666</v>
      </c>
      <c r="H162" s="74">
        <v>843</v>
      </c>
    </row>
    <row r="163" spans="1:8">
      <c r="A163" s="74">
        <v>162</v>
      </c>
      <c r="B163" s="75">
        <v>7.3923611111111107E-2</v>
      </c>
      <c r="C163" s="75">
        <v>7.3252314814814812E-2</v>
      </c>
      <c r="D163" s="74" t="s">
        <v>848</v>
      </c>
      <c r="E163" s="74"/>
      <c r="F163" s="74" t="s">
        <v>636</v>
      </c>
      <c r="G163" s="74" t="s">
        <v>681</v>
      </c>
      <c r="H163" s="74">
        <v>739</v>
      </c>
    </row>
    <row r="164" spans="1:8">
      <c r="A164" s="74">
        <v>163</v>
      </c>
      <c r="B164" s="75">
        <v>7.3946759259259254E-2</v>
      </c>
      <c r="C164" s="75">
        <v>7.363425925925926E-2</v>
      </c>
      <c r="D164" s="74" t="s">
        <v>849</v>
      </c>
      <c r="E164" s="74"/>
      <c r="F164" s="74" t="s">
        <v>636</v>
      </c>
      <c r="G164" s="74" t="s">
        <v>666</v>
      </c>
      <c r="H164" s="74">
        <v>266</v>
      </c>
    </row>
    <row r="165" spans="1:8">
      <c r="A165" s="74">
        <v>164</v>
      </c>
      <c r="B165" s="75">
        <v>7.3946759259259254E-2</v>
      </c>
      <c r="C165" s="75">
        <v>7.3506944444444444E-2</v>
      </c>
      <c r="D165" s="74" t="s">
        <v>850</v>
      </c>
      <c r="E165" s="74"/>
      <c r="F165" s="74" t="s">
        <v>636</v>
      </c>
      <c r="G165" s="74" t="s">
        <v>666</v>
      </c>
      <c r="H165" s="74">
        <v>49</v>
      </c>
    </row>
    <row r="166" spans="1:8">
      <c r="A166" s="74">
        <v>165</v>
      </c>
      <c r="B166" s="75">
        <v>7.4201388888888886E-2</v>
      </c>
      <c r="C166" s="75">
        <v>7.4120370370370378E-2</v>
      </c>
      <c r="D166" s="74" t="s">
        <v>851</v>
      </c>
      <c r="E166" s="74"/>
      <c r="F166" s="74" t="s">
        <v>636</v>
      </c>
      <c r="G166" s="74" t="s">
        <v>681</v>
      </c>
      <c r="H166" s="74">
        <v>744</v>
      </c>
    </row>
    <row r="167" spans="1:8">
      <c r="A167" s="74">
        <v>166</v>
      </c>
      <c r="B167" s="75">
        <v>7.4236111111111114E-2</v>
      </c>
      <c r="C167" s="75">
        <v>7.3611111111111113E-2</v>
      </c>
      <c r="D167" s="74" t="s">
        <v>852</v>
      </c>
      <c r="E167" s="74"/>
      <c r="F167" s="74" t="s">
        <v>636</v>
      </c>
      <c r="G167" s="74" t="s">
        <v>666</v>
      </c>
      <c r="H167" s="74">
        <v>785</v>
      </c>
    </row>
    <row r="168" spans="1:8">
      <c r="A168" s="74">
        <v>167</v>
      </c>
      <c r="B168" s="75">
        <v>7.4282407407407408E-2</v>
      </c>
      <c r="C168" s="75">
        <v>7.3865740740740746E-2</v>
      </c>
      <c r="D168" s="74" t="s">
        <v>853</v>
      </c>
      <c r="E168" s="74"/>
      <c r="F168" s="74" t="s">
        <v>636</v>
      </c>
      <c r="G168" s="74" t="s">
        <v>670</v>
      </c>
      <c r="H168" s="74">
        <v>36</v>
      </c>
    </row>
    <row r="169" spans="1:8">
      <c r="A169" s="74">
        <v>168</v>
      </c>
      <c r="B169" s="75">
        <v>7.436342592592593E-2</v>
      </c>
      <c r="C169" s="75">
        <v>7.4201388888888886E-2</v>
      </c>
      <c r="D169" s="74" t="s">
        <v>854</v>
      </c>
      <c r="E169" s="74"/>
      <c r="F169" s="74" t="s">
        <v>648</v>
      </c>
      <c r="G169" s="74" t="s">
        <v>701</v>
      </c>
      <c r="H169" s="74">
        <v>799</v>
      </c>
    </row>
    <row r="170" spans="1:8">
      <c r="A170" s="74">
        <v>169</v>
      </c>
      <c r="B170" s="75">
        <v>7.4444444444444438E-2</v>
      </c>
      <c r="C170" s="75">
        <v>7.4131944444444445E-2</v>
      </c>
      <c r="D170" s="74" t="s">
        <v>855</v>
      </c>
      <c r="E170" s="74" t="s">
        <v>685</v>
      </c>
      <c r="F170" s="74" t="s">
        <v>648</v>
      </c>
      <c r="G170" s="74" t="s">
        <v>695</v>
      </c>
      <c r="H170" s="74">
        <v>186</v>
      </c>
    </row>
    <row r="171" spans="1:8">
      <c r="A171" s="74">
        <v>170</v>
      </c>
      <c r="B171" s="75">
        <v>7.4444444444444438E-2</v>
      </c>
      <c r="C171" s="75">
        <v>7.4166666666666659E-2</v>
      </c>
      <c r="D171" s="74" t="s">
        <v>856</v>
      </c>
      <c r="E171" s="74"/>
      <c r="F171" s="74" t="s">
        <v>636</v>
      </c>
      <c r="G171" s="74" t="s">
        <v>670</v>
      </c>
      <c r="H171" s="74">
        <v>291</v>
      </c>
    </row>
    <row r="172" spans="1:8">
      <c r="A172" s="74">
        <v>171</v>
      </c>
      <c r="B172" s="75">
        <v>7.4456018518518519E-2</v>
      </c>
      <c r="C172" s="75">
        <v>7.4236111111111114E-2</v>
      </c>
      <c r="D172" s="74" t="s">
        <v>857</v>
      </c>
      <c r="E172" s="74"/>
      <c r="F172" s="74" t="s">
        <v>636</v>
      </c>
      <c r="G172" s="74" t="s">
        <v>670</v>
      </c>
      <c r="H172" s="74">
        <v>504</v>
      </c>
    </row>
    <row r="173" spans="1:8">
      <c r="A173" s="74">
        <v>172</v>
      </c>
      <c r="B173" s="75">
        <v>7.4548611111111107E-2</v>
      </c>
      <c r="C173" s="75">
        <v>7.4282407407407408E-2</v>
      </c>
      <c r="D173" s="74" t="s">
        <v>858</v>
      </c>
      <c r="E173" s="74" t="s">
        <v>724</v>
      </c>
      <c r="F173" s="74" t="s">
        <v>636</v>
      </c>
      <c r="G173" s="74" t="s">
        <v>733</v>
      </c>
      <c r="H173" s="74">
        <v>164</v>
      </c>
    </row>
    <row r="174" spans="1:8">
      <c r="A174" s="74">
        <v>173</v>
      </c>
      <c r="B174" s="75">
        <v>7.4560185185185188E-2</v>
      </c>
      <c r="C174" s="75">
        <v>7.4456018518518519E-2</v>
      </c>
      <c r="D174" s="74" t="s">
        <v>859</v>
      </c>
      <c r="E174" s="74" t="s">
        <v>860</v>
      </c>
      <c r="F174" s="74" t="s">
        <v>648</v>
      </c>
      <c r="G174" s="74" t="s">
        <v>735</v>
      </c>
      <c r="H174" s="74">
        <v>494</v>
      </c>
    </row>
    <row r="175" spans="1:8">
      <c r="A175" s="74">
        <v>174</v>
      </c>
      <c r="B175" s="75">
        <v>7.4571759259259254E-2</v>
      </c>
      <c r="C175" s="75">
        <v>7.4201388888888886E-2</v>
      </c>
      <c r="D175" s="74" t="s">
        <v>861</v>
      </c>
      <c r="E175" s="74"/>
      <c r="F175" s="74" t="s">
        <v>636</v>
      </c>
      <c r="G175" s="74" t="s">
        <v>666</v>
      </c>
      <c r="H175" s="74">
        <v>781</v>
      </c>
    </row>
    <row r="176" spans="1:8">
      <c r="A176" s="74">
        <v>175</v>
      </c>
      <c r="B176" s="75">
        <v>7.4675925925925923E-2</v>
      </c>
      <c r="C176" s="75">
        <v>7.4502314814814813E-2</v>
      </c>
      <c r="D176" s="74" t="s">
        <v>862</v>
      </c>
      <c r="E176" s="74"/>
      <c r="F176" s="74" t="s">
        <v>648</v>
      </c>
      <c r="G176" s="74" t="s">
        <v>695</v>
      </c>
      <c r="H176" s="74">
        <v>378</v>
      </c>
    </row>
    <row r="177" spans="1:8">
      <c r="A177" s="74">
        <v>176</v>
      </c>
      <c r="B177" s="75">
        <v>7.4675925925925923E-2</v>
      </c>
      <c r="C177" s="75">
        <v>7.3981481481481481E-2</v>
      </c>
      <c r="D177" s="74" t="s">
        <v>863</v>
      </c>
      <c r="E177" s="74"/>
      <c r="F177" s="74" t="s">
        <v>636</v>
      </c>
      <c r="G177" s="74" t="s">
        <v>666</v>
      </c>
      <c r="H177" s="74">
        <v>765</v>
      </c>
    </row>
    <row r="178" spans="1:8">
      <c r="A178" s="74">
        <v>177</v>
      </c>
      <c r="B178" s="75">
        <v>7.4988425925925931E-2</v>
      </c>
      <c r="C178" s="75">
        <v>7.4652777777777776E-2</v>
      </c>
      <c r="D178" s="74" t="s">
        <v>864</v>
      </c>
      <c r="E178" s="74" t="s">
        <v>756</v>
      </c>
      <c r="F178" s="74" t="s">
        <v>636</v>
      </c>
      <c r="G178" s="74" t="s">
        <v>670</v>
      </c>
      <c r="H178" s="74">
        <v>634</v>
      </c>
    </row>
    <row r="179" spans="1:8">
      <c r="A179" s="74">
        <v>178</v>
      </c>
      <c r="B179" s="75">
        <v>7.5057870370370372E-2</v>
      </c>
      <c r="C179" s="75">
        <v>7.4745370370370365E-2</v>
      </c>
      <c r="D179" s="74" t="s">
        <v>865</v>
      </c>
      <c r="E179" s="74"/>
      <c r="F179" s="74" t="s">
        <v>636</v>
      </c>
      <c r="G179" s="74" t="s">
        <v>666</v>
      </c>
      <c r="H179" s="74">
        <v>681</v>
      </c>
    </row>
    <row r="180" spans="1:8">
      <c r="A180" s="74">
        <v>179</v>
      </c>
      <c r="B180" s="75">
        <v>7.5081018518518519E-2</v>
      </c>
      <c r="C180" s="75">
        <v>7.4930555555555556E-2</v>
      </c>
      <c r="D180" s="74" t="s">
        <v>866</v>
      </c>
      <c r="E180" s="74"/>
      <c r="F180" s="74" t="s">
        <v>636</v>
      </c>
      <c r="G180" s="74" t="s">
        <v>681</v>
      </c>
      <c r="H180" s="74">
        <v>96</v>
      </c>
    </row>
    <row r="181" spans="1:8">
      <c r="A181" s="74">
        <v>180</v>
      </c>
      <c r="B181" s="75">
        <v>7.5127314814814813E-2</v>
      </c>
      <c r="C181" s="75">
        <v>7.480324074074074E-2</v>
      </c>
      <c r="D181" s="74" t="s">
        <v>867</v>
      </c>
      <c r="E181" s="74"/>
      <c r="F181" s="74" t="s">
        <v>636</v>
      </c>
      <c r="G181" s="74" t="s">
        <v>670</v>
      </c>
      <c r="H181" s="74">
        <v>154</v>
      </c>
    </row>
    <row r="182" spans="1:8">
      <c r="A182" s="74">
        <v>181</v>
      </c>
      <c r="B182" s="75">
        <v>7.5185185185185188E-2</v>
      </c>
      <c r="C182" s="75">
        <v>7.464120370370371E-2</v>
      </c>
      <c r="D182" s="74" t="s">
        <v>868</v>
      </c>
      <c r="E182" s="74"/>
      <c r="F182" s="74" t="s">
        <v>636</v>
      </c>
      <c r="G182" s="74" t="s">
        <v>681</v>
      </c>
      <c r="H182" s="74">
        <v>675</v>
      </c>
    </row>
    <row r="183" spans="1:8">
      <c r="A183" s="74">
        <v>182</v>
      </c>
      <c r="B183" s="75">
        <v>7.525462962962963E-2</v>
      </c>
      <c r="C183" s="75">
        <v>7.4930555555555556E-2</v>
      </c>
      <c r="D183" s="74" t="s">
        <v>869</v>
      </c>
      <c r="E183" s="74"/>
      <c r="F183" s="74" t="s">
        <v>636</v>
      </c>
      <c r="G183" s="74" t="s">
        <v>681</v>
      </c>
      <c r="H183" s="74">
        <v>145</v>
      </c>
    </row>
    <row r="184" spans="1:8">
      <c r="A184" s="74">
        <v>183</v>
      </c>
      <c r="B184" s="75">
        <v>7.5358796296296285E-2</v>
      </c>
      <c r="C184" s="75">
        <v>7.4791666666666659E-2</v>
      </c>
      <c r="D184" s="74" t="s">
        <v>870</v>
      </c>
      <c r="E184" s="74" t="s">
        <v>871</v>
      </c>
      <c r="F184" s="74" t="s">
        <v>648</v>
      </c>
      <c r="G184" s="74" t="s">
        <v>735</v>
      </c>
      <c r="H184" s="74">
        <v>674</v>
      </c>
    </row>
    <row r="185" spans="1:8">
      <c r="A185" s="74">
        <v>184</v>
      </c>
      <c r="B185" s="75">
        <v>7.5381944444444446E-2</v>
      </c>
      <c r="C185" s="75">
        <v>7.5185185185185188E-2</v>
      </c>
      <c r="D185" s="74" t="s">
        <v>872</v>
      </c>
      <c r="E185" s="74"/>
      <c r="F185" s="74" t="s">
        <v>648</v>
      </c>
      <c r="G185" s="74" t="s">
        <v>735</v>
      </c>
      <c r="H185" s="74">
        <v>180</v>
      </c>
    </row>
    <row r="186" spans="1:8">
      <c r="A186" s="74">
        <v>185</v>
      </c>
      <c r="B186" s="75">
        <v>7.5567129629629637E-2</v>
      </c>
      <c r="C186" s="75">
        <v>7.5416666666666674E-2</v>
      </c>
      <c r="D186" s="74" t="s">
        <v>873</v>
      </c>
      <c r="E186" s="74" t="s">
        <v>874</v>
      </c>
      <c r="F186" s="74" t="s">
        <v>636</v>
      </c>
      <c r="G186" s="74" t="s">
        <v>733</v>
      </c>
      <c r="H186" s="74">
        <v>688</v>
      </c>
    </row>
    <row r="187" spans="1:8">
      <c r="A187" s="74">
        <v>186</v>
      </c>
      <c r="B187" s="75">
        <v>7.5613425925925917E-2</v>
      </c>
      <c r="C187" s="75">
        <v>7.436342592592593E-2</v>
      </c>
      <c r="D187" s="74" t="s">
        <v>875</v>
      </c>
      <c r="E187" s="74"/>
      <c r="F187" s="74" t="s">
        <v>636</v>
      </c>
      <c r="G187" s="74" t="s">
        <v>670</v>
      </c>
      <c r="H187" s="74">
        <v>852</v>
      </c>
    </row>
    <row r="188" spans="1:8">
      <c r="A188" s="74">
        <v>187</v>
      </c>
      <c r="B188" s="75">
        <v>7.5636574074074078E-2</v>
      </c>
      <c r="C188" s="75">
        <v>7.452546296296296E-2</v>
      </c>
      <c r="D188" s="74" t="s">
        <v>876</v>
      </c>
      <c r="E188" s="74"/>
      <c r="F188" s="74" t="s">
        <v>636</v>
      </c>
      <c r="G188" s="74" t="s">
        <v>666</v>
      </c>
      <c r="H188" s="74">
        <v>246</v>
      </c>
    </row>
    <row r="189" spans="1:8">
      <c r="A189" s="74">
        <v>188</v>
      </c>
      <c r="B189" s="75">
        <v>7.5763888888888895E-2</v>
      </c>
      <c r="C189" s="75">
        <v>7.4502314814814813E-2</v>
      </c>
      <c r="D189" s="74" t="s">
        <v>877</v>
      </c>
      <c r="E189" s="74"/>
      <c r="F189" s="74" t="s">
        <v>636</v>
      </c>
      <c r="G189" s="74" t="s">
        <v>670</v>
      </c>
      <c r="H189" s="74">
        <v>478</v>
      </c>
    </row>
    <row r="190" spans="1:8">
      <c r="A190" s="74">
        <v>189</v>
      </c>
      <c r="B190" s="75">
        <v>7.5798611111111108E-2</v>
      </c>
      <c r="C190" s="75">
        <v>7.5231481481481483E-2</v>
      </c>
      <c r="D190" s="74" t="s">
        <v>878</v>
      </c>
      <c r="E190" s="74"/>
      <c r="F190" s="74" t="s">
        <v>636</v>
      </c>
      <c r="G190" s="74" t="s">
        <v>681</v>
      </c>
      <c r="H190" s="74">
        <v>508</v>
      </c>
    </row>
    <row r="191" spans="1:8">
      <c r="A191" s="74">
        <v>190</v>
      </c>
      <c r="B191" s="75">
        <v>7.5960648148148138E-2</v>
      </c>
      <c r="C191" s="75">
        <v>7.5416666666666674E-2</v>
      </c>
      <c r="D191" s="74" t="s">
        <v>879</v>
      </c>
      <c r="E191" s="74"/>
      <c r="F191" s="74" t="s">
        <v>636</v>
      </c>
      <c r="G191" s="74" t="s">
        <v>670</v>
      </c>
      <c r="H191" s="74">
        <v>816</v>
      </c>
    </row>
    <row r="192" spans="1:8">
      <c r="A192" s="74">
        <v>191</v>
      </c>
      <c r="B192" s="75">
        <v>7.5995370370370366E-2</v>
      </c>
      <c r="C192" s="75">
        <v>7.5162037037037041E-2</v>
      </c>
      <c r="D192" s="74" t="s">
        <v>880</v>
      </c>
      <c r="E192" s="74" t="s">
        <v>775</v>
      </c>
      <c r="F192" s="74" t="s">
        <v>648</v>
      </c>
      <c r="G192" s="74" t="s">
        <v>735</v>
      </c>
      <c r="H192" s="74">
        <v>115</v>
      </c>
    </row>
    <row r="193" spans="1:8">
      <c r="A193" s="74">
        <v>192</v>
      </c>
      <c r="B193" s="75">
        <v>7.5995370370370366E-2</v>
      </c>
      <c r="C193" s="75">
        <v>7.5752314814814814E-2</v>
      </c>
      <c r="D193" s="74" t="s">
        <v>881</v>
      </c>
      <c r="E193" s="74"/>
      <c r="F193" s="74" t="s">
        <v>648</v>
      </c>
      <c r="G193" s="74" t="s">
        <v>735</v>
      </c>
      <c r="H193" s="74">
        <v>128</v>
      </c>
    </row>
    <row r="194" spans="1:8">
      <c r="A194" s="74">
        <v>193</v>
      </c>
      <c r="B194" s="75">
        <v>7.6006944444444446E-2</v>
      </c>
      <c r="C194" s="75">
        <v>7.5162037037037041E-2</v>
      </c>
      <c r="D194" s="74" t="s">
        <v>882</v>
      </c>
      <c r="E194" s="74"/>
      <c r="F194" s="74" t="s">
        <v>636</v>
      </c>
      <c r="G194" s="74" t="s">
        <v>670</v>
      </c>
      <c r="H194" s="74">
        <v>408</v>
      </c>
    </row>
    <row r="195" spans="1:8">
      <c r="A195" s="74">
        <v>194</v>
      </c>
      <c r="B195" s="75">
        <v>7.6087962962962954E-2</v>
      </c>
      <c r="C195" s="75">
        <v>7.5821759259259255E-2</v>
      </c>
      <c r="D195" s="74" t="s">
        <v>883</v>
      </c>
      <c r="E195" s="74"/>
      <c r="F195" s="74" t="s">
        <v>636</v>
      </c>
      <c r="G195" s="74" t="s">
        <v>666</v>
      </c>
      <c r="H195" s="74">
        <v>662</v>
      </c>
    </row>
    <row r="196" spans="1:8">
      <c r="A196" s="74">
        <v>195</v>
      </c>
      <c r="B196" s="75">
        <v>7.6099537037037035E-2</v>
      </c>
      <c r="C196" s="75">
        <v>7.5532407407407409E-2</v>
      </c>
      <c r="D196" s="74" t="s">
        <v>884</v>
      </c>
      <c r="E196" s="74" t="s">
        <v>680</v>
      </c>
      <c r="F196" s="74" t="s">
        <v>636</v>
      </c>
      <c r="G196" s="74" t="s">
        <v>681</v>
      </c>
      <c r="H196" s="74">
        <v>455</v>
      </c>
    </row>
    <row r="197" spans="1:8">
      <c r="A197" s="74">
        <v>196</v>
      </c>
      <c r="B197" s="75">
        <v>7.615740740740741E-2</v>
      </c>
      <c r="C197" s="75">
        <v>7.6030092592592594E-2</v>
      </c>
      <c r="D197" s="74" t="s">
        <v>885</v>
      </c>
      <c r="E197" s="74" t="s">
        <v>412</v>
      </c>
      <c r="F197" s="74" t="s">
        <v>636</v>
      </c>
      <c r="G197" s="74" t="s">
        <v>670</v>
      </c>
      <c r="H197" s="74">
        <v>441</v>
      </c>
    </row>
    <row r="198" spans="1:8">
      <c r="A198" s="74">
        <v>197</v>
      </c>
      <c r="B198" s="75">
        <v>7.615740740740741E-2</v>
      </c>
      <c r="C198" s="75">
        <v>7.5752314814814814E-2</v>
      </c>
      <c r="D198" s="74" t="s">
        <v>886</v>
      </c>
      <c r="E198" s="74"/>
      <c r="F198" s="74" t="s">
        <v>636</v>
      </c>
      <c r="G198" s="74" t="s">
        <v>666</v>
      </c>
      <c r="H198" s="74">
        <v>566</v>
      </c>
    </row>
    <row r="199" spans="1:8">
      <c r="A199" s="74">
        <v>198</v>
      </c>
      <c r="B199" s="75">
        <v>7.6249999999999998E-2</v>
      </c>
      <c r="C199" s="75">
        <v>7.5231481481481483E-2</v>
      </c>
      <c r="D199" s="74" t="s">
        <v>887</v>
      </c>
      <c r="E199" s="74"/>
      <c r="F199" s="74" t="s">
        <v>636</v>
      </c>
      <c r="G199" s="74" t="s">
        <v>666</v>
      </c>
      <c r="H199" s="74">
        <v>629</v>
      </c>
    </row>
    <row r="200" spans="1:8">
      <c r="A200" s="74">
        <v>199</v>
      </c>
      <c r="B200" s="75">
        <v>7.6261574074074079E-2</v>
      </c>
      <c r="C200" s="75">
        <v>7.6006944444444446E-2</v>
      </c>
      <c r="D200" s="74" t="s">
        <v>888</v>
      </c>
      <c r="E200" s="74"/>
      <c r="F200" s="74" t="s">
        <v>648</v>
      </c>
      <c r="G200" s="74" t="s">
        <v>735</v>
      </c>
      <c r="H200" s="74">
        <v>518</v>
      </c>
    </row>
    <row r="201" spans="1:8">
      <c r="A201" s="74">
        <v>200</v>
      </c>
      <c r="B201" s="75">
        <v>7.6307870370370359E-2</v>
      </c>
      <c r="C201" s="75">
        <v>7.6192129629629637E-2</v>
      </c>
      <c r="D201" s="74" t="s">
        <v>889</v>
      </c>
      <c r="E201" s="74"/>
      <c r="F201" s="74" t="s">
        <v>636</v>
      </c>
      <c r="G201" s="74" t="s">
        <v>666</v>
      </c>
      <c r="H201" s="74">
        <v>847</v>
      </c>
    </row>
    <row r="202" spans="1:8">
      <c r="A202" s="74">
        <v>201</v>
      </c>
      <c r="B202" s="75">
        <v>7.6412037037037042E-2</v>
      </c>
      <c r="C202" s="75">
        <v>7.6226851851851851E-2</v>
      </c>
      <c r="D202" s="74" t="s">
        <v>890</v>
      </c>
      <c r="E202" s="74"/>
      <c r="F202" s="74" t="s">
        <v>636</v>
      </c>
      <c r="G202" s="74" t="s">
        <v>681</v>
      </c>
      <c r="H202" s="74">
        <v>868</v>
      </c>
    </row>
    <row r="203" spans="1:8">
      <c r="A203" s="74">
        <v>202</v>
      </c>
      <c r="B203" s="75">
        <v>7.6446759259259256E-2</v>
      </c>
      <c r="C203" s="75">
        <v>7.6145833333333343E-2</v>
      </c>
      <c r="D203" s="74" t="s">
        <v>591</v>
      </c>
      <c r="E203" s="74" t="s">
        <v>412</v>
      </c>
      <c r="F203" s="74" t="s">
        <v>636</v>
      </c>
      <c r="G203" s="74" t="s">
        <v>666</v>
      </c>
      <c r="H203" s="74">
        <v>209</v>
      </c>
    </row>
    <row r="204" spans="1:8">
      <c r="A204" s="74">
        <v>203</v>
      </c>
      <c r="B204" s="75">
        <v>7.6504629629629631E-2</v>
      </c>
      <c r="C204" s="75">
        <v>7.6388888888888895E-2</v>
      </c>
      <c r="D204" s="74" t="s">
        <v>891</v>
      </c>
      <c r="E204" s="74" t="s">
        <v>706</v>
      </c>
      <c r="F204" s="74" t="s">
        <v>636</v>
      </c>
      <c r="G204" s="74" t="s">
        <v>666</v>
      </c>
      <c r="H204" s="74">
        <v>766</v>
      </c>
    </row>
    <row r="205" spans="1:8">
      <c r="A205" s="74">
        <v>204</v>
      </c>
      <c r="B205" s="75">
        <v>7.6574074074074072E-2</v>
      </c>
      <c r="C205" s="75">
        <v>7.586805555555555E-2</v>
      </c>
      <c r="D205" s="74" t="s">
        <v>892</v>
      </c>
      <c r="E205" s="74"/>
      <c r="F205" s="74" t="s">
        <v>636</v>
      </c>
      <c r="G205" s="74" t="s">
        <v>666</v>
      </c>
      <c r="H205" s="74">
        <v>568</v>
      </c>
    </row>
    <row r="206" spans="1:8">
      <c r="A206" s="74">
        <v>205</v>
      </c>
      <c r="B206" s="75">
        <v>7.6585648148148153E-2</v>
      </c>
      <c r="C206" s="75">
        <v>7.587962962962963E-2</v>
      </c>
      <c r="D206" s="74" t="s">
        <v>893</v>
      </c>
      <c r="E206" s="74"/>
      <c r="F206" s="74" t="s">
        <v>636</v>
      </c>
      <c r="G206" s="74" t="s">
        <v>666</v>
      </c>
      <c r="H206" s="74">
        <v>569</v>
      </c>
    </row>
    <row r="207" spans="1:8">
      <c r="A207" s="74">
        <v>206</v>
      </c>
      <c r="B207" s="75">
        <v>7.6597222222222219E-2</v>
      </c>
      <c r="C207" s="75">
        <v>7.6261574074074079E-2</v>
      </c>
      <c r="D207" s="74" t="s">
        <v>894</v>
      </c>
      <c r="E207" s="74"/>
      <c r="F207" s="74" t="s">
        <v>648</v>
      </c>
      <c r="G207" s="74" t="s">
        <v>735</v>
      </c>
      <c r="H207" s="74">
        <v>35</v>
      </c>
    </row>
    <row r="208" spans="1:8">
      <c r="A208" s="74">
        <v>207</v>
      </c>
      <c r="B208" s="75">
        <v>7.6643518518518514E-2</v>
      </c>
      <c r="C208" s="75">
        <v>7.5567129629629637E-2</v>
      </c>
      <c r="D208" s="74" t="s">
        <v>895</v>
      </c>
      <c r="E208" s="74"/>
      <c r="F208" s="74" t="s">
        <v>636</v>
      </c>
      <c r="G208" s="74" t="s">
        <v>670</v>
      </c>
      <c r="H208" s="74">
        <v>923</v>
      </c>
    </row>
    <row r="209" spans="1:8">
      <c r="A209" s="74">
        <v>208</v>
      </c>
      <c r="B209" s="75">
        <v>7.6666666666666661E-2</v>
      </c>
      <c r="C209" s="75">
        <v>7.5729166666666667E-2</v>
      </c>
      <c r="D209" s="74" t="s">
        <v>896</v>
      </c>
      <c r="E209" s="74"/>
      <c r="F209" s="74" t="s">
        <v>636</v>
      </c>
      <c r="G209" s="74" t="s">
        <v>666</v>
      </c>
      <c r="H209" s="74">
        <v>323</v>
      </c>
    </row>
    <row r="210" spans="1:8">
      <c r="A210" s="74">
        <v>209</v>
      </c>
      <c r="B210" s="75">
        <v>7.6678240740740741E-2</v>
      </c>
      <c r="C210" s="75">
        <v>7.6342592592592587E-2</v>
      </c>
      <c r="D210" s="74" t="s">
        <v>897</v>
      </c>
      <c r="E210" s="74"/>
      <c r="F210" s="74" t="s">
        <v>648</v>
      </c>
      <c r="G210" s="74" t="s">
        <v>735</v>
      </c>
      <c r="H210" s="74">
        <v>37</v>
      </c>
    </row>
    <row r="211" spans="1:8">
      <c r="A211" s="74">
        <v>210</v>
      </c>
      <c r="B211" s="75">
        <v>7.6689814814814808E-2</v>
      </c>
      <c r="C211" s="75">
        <v>7.5729166666666667E-2</v>
      </c>
      <c r="D211" s="74" t="s">
        <v>898</v>
      </c>
      <c r="E211" s="74" t="s">
        <v>899</v>
      </c>
      <c r="F211" s="74" t="s">
        <v>636</v>
      </c>
      <c r="G211" s="74" t="s">
        <v>666</v>
      </c>
      <c r="H211" s="74">
        <v>530</v>
      </c>
    </row>
    <row r="212" spans="1:8">
      <c r="A212" s="74">
        <v>211</v>
      </c>
      <c r="B212" s="75">
        <v>7.6736111111111116E-2</v>
      </c>
      <c r="C212" s="75">
        <v>7.6273148148148159E-2</v>
      </c>
      <c r="D212" s="74" t="s">
        <v>900</v>
      </c>
      <c r="E212" s="74"/>
      <c r="F212" s="74" t="s">
        <v>636</v>
      </c>
      <c r="G212" s="74" t="s">
        <v>666</v>
      </c>
      <c r="H212" s="74">
        <v>324</v>
      </c>
    </row>
    <row r="213" spans="1:8">
      <c r="A213" s="74">
        <v>212</v>
      </c>
      <c r="B213" s="75">
        <v>7.6747685185185183E-2</v>
      </c>
      <c r="C213" s="75">
        <v>7.5821759259259255E-2</v>
      </c>
      <c r="D213" s="74" t="s">
        <v>901</v>
      </c>
      <c r="E213" s="74" t="s">
        <v>842</v>
      </c>
      <c r="F213" s="74" t="s">
        <v>636</v>
      </c>
      <c r="G213" s="74" t="s">
        <v>681</v>
      </c>
      <c r="H213" s="74">
        <v>743</v>
      </c>
    </row>
    <row r="214" spans="1:8">
      <c r="A214" s="74">
        <v>213</v>
      </c>
      <c r="B214" s="75">
        <v>7.6759259259259263E-2</v>
      </c>
      <c r="C214" s="75">
        <v>7.6759259259259263E-2</v>
      </c>
      <c r="D214" s="74" t="s">
        <v>902</v>
      </c>
      <c r="E214" s="74"/>
      <c r="F214" s="74" t="s">
        <v>636</v>
      </c>
      <c r="G214" s="74" t="s">
        <v>670</v>
      </c>
      <c r="H214" s="74">
        <v>801</v>
      </c>
    </row>
    <row r="215" spans="1:8">
      <c r="A215" s="74">
        <v>214</v>
      </c>
      <c r="B215" s="75">
        <v>7.7083333333333337E-2</v>
      </c>
      <c r="C215" s="75">
        <v>7.6875000000000013E-2</v>
      </c>
      <c r="D215" s="74" t="s">
        <v>903</v>
      </c>
      <c r="E215" s="74"/>
      <c r="F215" s="74" t="s">
        <v>636</v>
      </c>
      <c r="G215" s="74" t="s">
        <v>670</v>
      </c>
      <c r="H215" s="74">
        <v>709</v>
      </c>
    </row>
    <row r="216" spans="1:8">
      <c r="A216" s="74">
        <v>215</v>
      </c>
      <c r="B216" s="75">
        <v>7.7106481481481484E-2</v>
      </c>
      <c r="C216" s="75">
        <v>7.6932870370370374E-2</v>
      </c>
      <c r="D216" s="74" t="s">
        <v>904</v>
      </c>
      <c r="E216" s="74" t="s">
        <v>665</v>
      </c>
      <c r="F216" s="74" t="s">
        <v>648</v>
      </c>
      <c r="G216" s="74" t="s">
        <v>695</v>
      </c>
      <c r="H216" s="74">
        <v>718</v>
      </c>
    </row>
    <row r="217" spans="1:8">
      <c r="A217" s="74">
        <v>216</v>
      </c>
      <c r="B217" s="75">
        <v>7.7118055555555551E-2</v>
      </c>
      <c r="C217" s="75">
        <v>7.6296296296296293E-2</v>
      </c>
      <c r="D217" s="74" t="s">
        <v>905</v>
      </c>
      <c r="E217" s="74"/>
      <c r="F217" s="74" t="s">
        <v>648</v>
      </c>
      <c r="G217" s="74" t="s">
        <v>701</v>
      </c>
      <c r="H217" s="74">
        <v>274</v>
      </c>
    </row>
    <row r="218" spans="1:8">
      <c r="A218" s="74">
        <v>217</v>
      </c>
      <c r="B218" s="75">
        <v>7.72337962962963E-2</v>
      </c>
      <c r="C218" s="75">
        <v>7.7083333333333337E-2</v>
      </c>
      <c r="D218" s="74" t="s">
        <v>906</v>
      </c>
      <c r="E218" s="74"/>
      <c r="F218" s="74" t="s">
        <v>636</v>
      </c>
      <c r="G218" s="74" t="s">
        <v>733</v>
      </c>
      <c r="H218" s="74">
        <v>172</v>
      </c>
    </row>
    <row r="219" spans="1:8">
      <c r="A219" s="74">
        <v>218</v>
      </c>
      <c r="B219" s="75">
        <v>7.7268518518518514E-2</v>
      </c>
      <c r="C219" s="75">
        <v>7.6898148148148146E-2</v>
      </c>
      <c r="D219" s="74" t="s">
        <v>907</v>
      </c>
      <c r="E219" s="74"/>
      <c r="F219" s="74" t="s">
        <v>636</v>
      </c>
      <c r="G219" s="74" t="s">
        <v>670</v>
      </c>
      <c r="H219" s="74">
        <v>534</v>
      </c>
    </row>
    <row r="220" spans="1:8">
      <c r="A220" s="74">
        <v>219</v>
      </c>
      <c r="B220" s="75">
        <v>7.7280092592592595E-2</v>
      </c>
      <c r="C220" s="75">
        <v>7.6666666666666661E-2</v>
      </c>
      <c r="D220" s="74" t="s">
        <v>908</v>
      </c>
      <c r="E220" s="74"/>
      <c r="F220" s="74" t="s">
        <v>636</v>
      </c>
      <c r="G220" s="74" t="s">
        <v>666</v>
      </c>
      <c r="H220" s="74">
        <v>335</v>
      </c>
    </row>
    <row r="221" spans="1:8">
      <c r="A221" s="74">
        <v>220</v>
      </c>
      <c r="B221" s="75">
        <v>7.7326388888888889E-2</v>
      </c>
      <c r="C221" s="75">
        <v>7.6875000000000013E-2</v>
      </c>
      <c r="D221" s="74" t="s">
        <v>909</v>
      </c>
      <c r="E221" s="74"/>
      <c r="F221" s="74" t="s">
        <v>636</v>
      </c>
      <c r="G221" s="74" t="s">
        <v>666</v>
      </c>
      <c r="H221" s="74">
        <v>623</v>
      </c>
    </row>
    <row r="222" spans="1:8">
      <c r="A222" s="74">
        <v>221</v>
      </c>
      <c r="B222" s="75">
        <v>7.7453703703703705E-2</v>
      </c>
      <c r="C222" s="75">
        <v>7.633101851851852E-2</v>
      </c>
      <c r="D222" s="74" t="s">
        <v>910</v>
      </c>
      <c r="E222" s="74"/>
      <c r="F222" s="74" t="s">
        <v>636</v>
      </c>
      <c r="G222" s="74" t="s">
        <v>666</v>
      </c>
      <c r="H222" s="74">
        <v>438</v>
      </c>
    </row>
    <row r="223" spans="1:8">
      <c r="A223" s="74">
        <v>222</v>
      </c>
      <c r="B223" s="75">
        <v>7.7453703703703705E-2</v>
      </c>
      <c r="C223" s="75">
        <v>7.633101851851852E-2</v>
      </c>
      <c r="D223" s="74" t="s">
        <v>911</v>
      </c>
      <c r="E223" s="74"/>
      <c r="F223" s="74" t="s">
        <v>636</v>
      </c>
      <c r="G223" s="74" t="s">
        <v>666</v>
      </c>
      <c r="H223" s="74">
        <v>437</v>
      </c>
    </row>
    <row r="224" spans="1:8">
      <c r="A224" s="74">
        <v>223</v>
      </c>
      <c r="B224" s="75">
        <v>7.7569444444444455E-2</v>
      </c>
      <c r="C224" s="75">
        <v>7.7141203703703712E-2</v>
      </c>
      <c r="D224" s="74" t="s">
        <v>912</v>
      </c>
      <c r="E224" s="74"/>
      <c r="F224" s="74" t="s">
        <v>636</v>
      </c>
      <c r="G224" s="74" t="s">
        <v>670</v>
      </c>
      <c r="H224" s="74">
        <v>574</v>
      </c>
    </row>
    <row r="225" spans="1:8">
      <c r="A225" s="74">
        <v>224</v>
      </c>
      <c r="B225" s="75">
        <v>7.767361111111111E-2</v>
      </c>
      <c r="C225" s="75">
        <v>7.7048611111111109E-2</v>
      </c>
      <c r="D225" s="74" t="s">
        <v>913</v>
      </c>
      <c r="E225" s="74"/>
      <c r="F225" s="74" t="s">
        <v>648</v>
      </c>
      <c r="G225" s="74" t="s">
        <v>735</v>
      </c>
      <c r="H225" s="74">
        <v>730</v>
      </c>
    </row>
    <row r="226" spans="1:8">
      <c r="A226" s="74">
        <v>225</v>
      </c>
      <c r="B226" s="75">
        <v>7.7708333333333338E-2</v>
      </c>
      <c r="C226" s="75">
        <v>7.767361111111111E-2</v>
      </c>
      <c r="D226" s="74" t="s">
        <v>914</v>
      </c>
      <c r="E226" s="74"/>
      <c r="F226" s="74" t="s">
        <v>636</v>
      </c>
      <c r="G226" s="74" t="s">
        <v>681</v>
      </c>
      <c r="H226" s="74">
        <v>729</v>
      </c>
    </row>
    <row r="227" spans="1:8">
      <c r="A227" s="74">
        <v>226</v>
      </c>
      <c r="B227" s="75">
        <v>7.7754629629629632E-2</v>
      </c>
      <c r="C227" s="75">
        <v>7.7245370370370367E-2</v>
      </c>
      <c r="D227" s="74" t="s">
        <v>915</v>
      </c>
      <c r="E227" s="74"/>
      <c r="F227" s="74" t="s">
        <v>648</v>
      </c>
      <c r="G227" s="74" t="s">
        <v>701</v>
      </c>
      <c r="H227" s="74">
        <v>780</v>
      </c>
    </row>
    <row r="228" spans="1:8">
      <c r="A228" s="74">
        <v>227</v>
      </c>
      <c r="B228" s="75">
        <v>7.7766203703703699E-2</v>
      </c>
      <c r="C228" s="75">
        <v>7.6550925925925925E-2</v>
      </c>
      <c r="D228" s="74" t="s">
        <v>916</v>
      </c>
      <c r="E228" s="74"/>
      <c r="F228" s="74" t="s">
        <v>636</v>
      </c>
      <c r="G228" s="74" t="s">
        <v>681</v>
      </c>
      <c r="H228" s="74">
        <v>484</v>
      </c>
    </row>
    <row r="229" spans="1:8">
      <c r="A229" s="74">
        <v>228</v>
      </c>
      <c r="B229" s="75">
        <v>7.7800925925925926E-2</v>
      </c>
      <c r="C229" s="75">
        <v>7.7430555555555558E-2</v>
      </c>
      <c r="D229" s="74" t="s">
        <v>917</v>
      </c>
      <c r="E229" s="74"/>
      <c r="F229" s="74" t="s">
        <v>636</v>
      </c>
      <c r="G229" s="74" t="s">
        <v>666</v>
      </c>
      <c r="H229" s="74">
        <v>59</v>
      </c>
    </row>
    <row r="230" spans="1:8">
      <c r="A230" s="74">
        <v>229</v>
      </c>
      <c r="B230" s="75">
        <v>7.7858796296296287E-2</v>
      </c>
      <c r="C230" s="75">
        <v>7.7280092592592595E-2</v>
      </c>
      <c r="D230" s="74" t="s">
        <v>918</v>
      </c>
      <c r="E230" s="74"/>
      <c r="F230" s="74" t="s">
        <v>636</v>
      </c>
      <c r="G230" s="74" t="s">
        <v>666</v>
      </c>
      <c r="H230" s="74">
        <v>829</v>
      </c>
    </row>
    <row r="231" spans="1:8">
      <c r="A231" s="74">
        <v>230</v>
      </c>
      <c r="B231" s="75">
        <v>7.7905092592592595E-2</v>
      </c>
      <c r="C231" s="75">
        <v>7.7488425925925933E-2</v>
      </c>
      <c r="D231" s="74" t="s">
        <v>919</v>
      </c>
      <c r="E231" s="74"/>
      <c r="F231" s="74" t="s">
        <v>636</v>
      </c>
      <c r="G231" s="74" t="s">
        <v>666</v>
      </c>
      <c r="H231" s="74">
        <v>602</v>
      </c>
    </row>
    <row r="232" spans="1:8">
      <c r="A232" s="74">
        <v>231</v>
      </c>
      <c r="B232" s="75">
        <v>7.7928240740740742E-2</v>
      </c>
      <c r="C232" s="75">
        <v>7.7719907407407404E-2</v>
      </c>
      <c r="D232" s="74" t="s">
        <v>920</v>
      </c>
      <c r="E232" s="74"/>
      <c r="F232" s="74" t="s">
        <v>636</v>
      </c>
      <c r="G232" s="74" t="s">
        <v>666</v>
      </c>
      <c r="H232" s="74">
        <v>550</v>
      </c>
    </row>
    <row r="233" spans="1:8">
      <c r="A233" s="74">
        <v>232</v>
      </c>
      <c r="B233" s="75">
        <v>7.7939814814814809E-2</v>
      </c>
      <c r="C233" s="75">
        <v>7.7604166666666669E-2</v>
      </c>
      <c r="D233" s="74" t="s">
        <v>921</v>
      </c>
      <c r="E233" s="74"/>
      <c r="F233" s="74" t="s">
        <v>648</v>
      </c>
      <c r="G233" s="74" t="s">
        <v>701</v>
      </c>
      <c r="H233" s="74">
        <v>764</v>
      </c>
    </row>
    <row r="234" spans="1:8">
      <c r="A234" s="74">
        <v>233</v>
      </c>
      <c r="B234" s="75">
        <v>7.8009259259259264E-2</v>
      </c>
      <c r="C234" s="75">
        <v>7.7835648148148154E-2</v>
      </c>
      <c r="D234" s="74" t="s">
        <v>922</v>
      </c>
      <c r="E234" s="74" t="s">
        <v>842</v>
      </c>
      <c r="F234" s="74" t="s">
        <v>636</v>
      </c>
      <c r="G234" s="74" t="s">
        <v>666</v>
      </c>
      <c r="H234" s="74">
        <v>279</v>
      </c>
    </row>
    <row r="235" spans="1:8">
      <c r="A235" s="74">
        <v>234</v>
      </c>
      <c r="B235" s="75">
        <v>7.8055555555555559E-2</v>
      </c>
      <c r="C235" s="75">
        <v>7.7743055555555551E-2</v>
      </c>
      <c r="D235" s="74" t="s">
        <v>923</v>
      </c>
      <c r="E235" s="74"/>
      <c r="F235" s="74" t="s">
        <v>636</v>
      </c>
      <c r="G235" s="74" t="s">
        <v>733</v>
      </c>
      <c r="H235" s="74">
        <v>71</v>
      </c>
    </row>
    <row r="236" spans="1:8">
      <c r="A236" s="74">
        <v>235</v>
      </c>
      <c r="B236" s="75">
        <v>7.8171296296296308E-2</v>
      </c>
      <c r="C236" s="75">
        <v>7.7546296296296294E-2</v>
      </c>
      <c r="D236" s="74" t="s">
        <v>924</v>
      </c>
      <c r="E236" s="74"/>
      <c r="F236" s="74" t="s">
        <v>636</v>
      </c>
      <c r="G236" s="74" t="s">
        <v>666</v>
      </c>
      <c r="H236" s="74">
        <v>265</v>
      </c>
    </row>
    <row r="237" spans="1:8">
      <c r="A237" s="74">
        <v>236</v>
      </c>
      <c r="B237" s="75">
        <v>7.8194444444444441E-2</v>
      </c>
      <c r="C237" s="75">
        <v>7.7766203703703699E-2</v>
      </c>
      <c r="D237" s="74" t="s">
        <v>925</v>
      </c>
      <c r="E237" s="74"/>
      <c r="F237" s="74" t="s">
        <v>636</v>
      </c>
      <c r="G237" s="74" t="s">
        <v>670</v>
      </c>
      <c r="H237" s="74">
        <v>273</v>
      </c>
    </row>
    <row r="238" spans="1:8">
      <c r="A238" s="74">
        <v>237</v>
      </c>
      <c r="B238" s="75">
        <v>7.829861111111111E-2</v>
      </c>
      <c r="C238" s="75">
        <v>7.7361111111111117E-2</v>
      </c>
      <c r="D238" s="74" t="s">
        <v>926</v>
      </c>
      <c r="E238" s="74" t="s">
        <v>842</v>
      </c>
      <c r="F238" s="74" t="s">
        <v>636</v>
      </c>
      <c r="G238" s="74" t="s">
        <v>681</v>
      </c>
      <c r="H238" s="74">
        <v>201</v>
      </c>
    </row>
    <row r="239" spans="1:8">
      <c r="A239" s="74">
        <v>238</v>
      </c>
      <c r="B239" s="75">
        <v>7.8321759259259258E-2</v>
      </c>
      <c r="C239" s="75">
        <v>7.7569444444444455E-2</v>
      </c>
      <c r="D239" s="74" t="s">
        <v>927</v>
      </c>
      <c r="E239" s="74"/>
      <c r="F239" s="74" t="s">
        <v>636</v>
      </c>
      <c r="G239" s="74" t="s">
        <v>666</v>
      </c>
      <c r="H239" s="74">
        <v>911</v>
      </c>
    </row>
    <row r="240" spans="1:8">
      <c r="A240" s="74">
        <v>239</v>
      </c>
      <c r="B240" s="75">
        <v>7.840277777777778E-2</v>
      </c>
      <c r="C240" s="75">
        <v>7.7557870370370374E-2</v>
      </c>
      <c r="D240" s="74" t="s">
        <v>928</v>
      </c>
      <c r="E240" s="74" t="s">
        <v>756</v>
      </c>
      <c r="F240" s="74" t="s">
        <v>648</v>
      </c>
      <c r="G240" s="74" t="s">
        <v>735</v>
      </c>
      <c r="H240" s="74">
        <v>645</v>
      </c>
    </row>
    <row r="241" spans="1:8">
      <c r="A241" s="74">
        <v>240</v>
      </c>
      <c r="B241" s="75">
        <v>7.846064814814814E-2</v>
      </c>
      <c r="C241" s="75">
        <v>7.8321759259259258E-2</v>
      </c>
      <c r="D241" s="74" t="s">
        <v>929</v>
      </c>
      <c r="E241" s="74"/>
      <c r="F241" s="74" t="s">
        <v>636</v>
      </c>
      <c r="G241" s="74" t="s">
        <v>670</v>
      </c>
      <c r="H241" s="74">
        <v>720</v>
      </c>
    </row>
    <row r="242" spans="1:8">
      <c r="A242" s="74">
        <v>241</v>
      </c>
      <c r="B242" s="75">
        <v>7.8472222222222221E-2</v>
      </c>
      <c r="C242" s="75">
        <v>7.7812499999999993E-2</v>
      </c>
      <c r="D242" s="74" t="s">
        <v>930</v>
      </c>
      <c r="E242" s="74"/>
      <c r="F242" s="74" t="s">
        <v>648</v>
      </c>
      <c r="G242" s="74" t="s">
        <v>701</v>
      </c>
      <c r="H242" s="74">
        <v>831</v>
      </c>
    </row>
    <row r="243" spans="1:8">
      <c r="A243" s="74">
        <v>242</v>
      </c>
      <c r="B243" s="75">
        <v>7.8483796296296301E-2</v>
      </c>
      <c r="C243" s="75">
        <v>7.8287037037037044E-2</v>
      </c>
      <c r="D243" s="74" t="s">
        <v>931</v>
      </c>
      <c r="E243" s="74" t="s">
        <v>932</v>
      </c>
      <c r="F243" s="74" t="s">
        <v>648</v>
      </c>
      <c r="G243" s="74" t="s">
        <v>695</v>
      </c>
      <c r="H243" s="74">
        <v>226</v>
      </c>
    </row>
    <row r="244" spans="1:8">
      <c r="A244" s="74">
        <v>243</v>
      </c>
      <c r="B244" s="75">
        <v>7.8506944444444449E-2</v>
      </c>
      <c r="C244" s="75">
        <v>7.7581018518518521E-2</v>
      </c>
      <c r="D244" s="74" t="s">
        <v>933</v>
      </c>
      <c r="E244" s="74" t="s">
        <v>842</v>
      </c>
      <c r="F244" s="74" t="s">
        <v>636</v>
      </c>
      <c r="G244" s="74" t="s">
        <v>670</v>
      </c>
      <c r="H244" s="74">
        <v>656</v>
      </c>
    </row>
    <row r="245" spans="1:8">
      <c r="A245" s="74">
        <v>244</v>
      </c>
      <c r="B245" s="75">
        <v>7.8518518518518529E-2</v>
      </c>
      <c r="C245" s="75">
        <v>7.7835648148148154E-2</v>
      </c>
      <c r="D245" s="74" t="s">
        <v>934</v>
      </c>
      <c r="E245" s="74"/>
      <c r="F245" s="74" t="s">
        <v>648</v>
      </c>
      <c r="G245" s="74" t="s">
        <v>735</v>
      </c>
      <c r="H245" s="74">
        <v>68</v>
      </c>
    </row>
    <row r="246" spans="1:8">
      <c r="A246" s="74">
        <v>245</v>
      </c>
      <c r="B246" s="75">
        <v>7.8645833333333331E-2</v>
      </c>
      <c r="C246" s="75">
        <v>7.8009259259259264E-2</v>
      </c>
      <c r="D246" s="74" t="s">
        <v>935</v>
      </c>
      <c r="E246" s="74"/>
      <c r="F246" s="74" t="s">
        <v>636</v>
      </c>
      <c r="G246" s="74" t="s">
        <v>670</v>
      </c>
      <c r="H246" s="74">
        <v>558</v>
      </c>
    </row>
    <row r="247" spans="1:8">
      <c r="A247" s="74">
        <v>246</v>
      </c>
      <c r="B247" s="75">
        <v>7.8761574074074067E-2</v>
      </c>
      <c r="C247" s="75">
        <v>7.8634259259259265E-2</v>
      </c>
      <c r="D247" s="74" t="s">
        <v>936</v>
      </c>
      <c r="E247" s="74" t="s">
        <v>665</v>
      </c>
      <c r="F247" s="74" t="s">
        <v>636</v>
      </c>
      <c r="G247" s="74" t="s">
        <v>666</v>
      </c>
      <c r="H247" s="74">
        <v>432</v>
      </c>
    </row>
    <row r="248" spans="1:8">
      <c r="A248" s="74">
        <v>247</v>
      </c>
      <c r="B248" s="75">
        <v>7.8784722222222228E-2</v>
      </c>
      <c r="C248" s="75">
        <v>7.8159722222222214E-2</v>
      </c>
      <c r="D248" s="74" t="s">
        <v>937</v>
      </c>
      <c r="E248" s="74"/>
      <c r="F248" s="74" t="s">
        <v>636</v>
      </c>
      <c r="G248" s="74" t="s">
        <v>666</v>
      </c>
      <c r="H248" s="74">
        <v>33</v>
      </c>
    </row>
    <row r="249" spans="1:8">
      <c r="A249" s="74">
        <v>248</v>
      </c>
      <c r="B249" s="75">
        <v>7.886574074074075E-2</v>
      </c>
      <c r="C249" s="75">
        <v>7.8657407407407412E-2</v>
      </c>
      <c r="D249" s="74" t="s">
        <v>938</v>
      </c>
      <c r="E249" s="74"/>
      <c r="F249" s="74" t="s">
        <v>636</v>
      </c>
      <c r="G249" s="74" t="s">
        <v>670</v>
      </c>
      <c r="H249" s="74">
        <v>807</v>
      </c>
    </row>
    <row r="250" spans="1:8">
      <c r="A250" s="74">
        <v>249</v>
      </c>
      <c r="B250" s="75">
        <v>7.8900462962962964E-2</v>
      </c>
      <c r="C250" s="75">
        <v>7.767361111111111E-2</v>
      </c>
      <c r="D250" s="74" t="s">
        <v>939</v>
      </c>
      <c r="E250" s="74" t="s">
        <v>940</v>
      </c>
      <c r="F250" s="74" t="s">
        <v>636</v>
      </c>
      <c r="G250" s="74" t="s">
        <v>666</v>
      </c>
      <c r="H250" s="74">
        <v>392</v>
      </c>
    </row>
    <row r="251" spans="1:8">
      <c r="A251" s="74">
        <v>250</v>
      </c>
      <c r="B251" s="75">
        <v>7.8900462962962964E-2</v>
      </c>
      <c r="C251" s="75">
        <v>7.767361111111111E-2</v>
      </c>
      <c r="D251" s="74" t="s">
        <v>941</v>
      </c>
      <c r="E251" s="74" t="s">
        <v>940</v>
      </c>
      <c r="F251" s="74" t="s">
        <v>636</v>
      </c>
      <c r="G251" s="74" t="s">
        <v>670</v>
      </c>
      <c r="H251" s="74">
        <v>390</v>
      </c>
    </row>
    <row r="252" spans="1:8">
      <c r="A252" s="74">
        <v>251</v>
      </c>
      <c r="B252" s="75">
        <v>7.8900462962962964E-2</v>
      </c>
      <c r="C252" s="75">
        <v>7.7662037037037043E-2</v>
      </c>
      <c r="D252" s="74" t="s">
        <v>942</v>
      </c>
      <c r="E252" s="74" t="s">
        <v>940</v>
      </c>
      <c r="F252" s="74" t="s">
        <v>636</v>
      </c>
      <c r="G252" s="74" t="s">
        <v>670</v>
      </c>
      <c r="H252" s="74">
        <v>399</v>
      </c>
    </row>
    <row r="253" spans="1:8">
      <c r="A253" s="74">
        <v>252</v>
      </c>
      <c r="B253" s="75">
        <v>7.8946759259259258E-2</v>
      </c>
      <c r="C253" s="75">
        <v>7.8113425925925919E-2</v>
      </c>
      <c r="D253" s="74" t="s">
        <v>943</v>
      </c>
      <c r="E253" s="74"/>
      <c r="F253" s="74" t="s">
        <v>648</v>
      </c>
      <c r="G253" s="74" t="s">
        <v>735</v>
      </c>
      <c r="H253" s="74">
        <v>473</v>
      </c>
    </row>
    <row r="254" spans="1:8">
      <c r="A254" s="74">
        <v>253</v>
      </c>
      <c r="B254" s="75">
        <v>7.8981481481481486E-2</v>
      </c>
      <c r="C254" s="75">
        <v>7.8923611111111111E-2</v>
      </c>
      <c r="D254" s="74" t="s">
        <v>944</v>
      </c>
      <c r="E254" s="74"/>
      <c r="F254" s="74" t="s">
        <v>636</v>
      </c>
      <c r="G254" s="74" t="s">
        <v>666</v>
      </c>
      <c r="H254" s="74">
        <v>382</v>
      </c>
    </row>
    <row r="255" spans="1:8">
      <c r="A255" s="74">
        <v>254</v>
      </c>
      <c r="B255" s="75">
        <v>7.8981481481481486E-2</v>
      </c>
      <c r="C255" s="75">
        <v>7.885416666666667E-2</v>
      </c>
      <c r="D255" s="74" t="s">
        <v>945</v>
      </c>
      <c r="E255" s="74" t="s">
        <v>678</v>
      </c>
      <c r="F255" s="74" t="s">
        <v>636</v>
      </c>
      <c r="G255" s="74" t="s">
        <v>681</v>
      </c>
      <c r="H255" s="74">
        <v>454</v>
      </c>
    </row>
    <row r="256" spans="1:8">
      <c r="A256" s="74">
        <v>255</v>
      </c>
      <c r="B256" s="75">
        <v>7.9004629629629633E-2</v>
      </c>
      <c r="C256" s="75">
        <v>7.8113425925925919E-2</v>
      </c>
      <c r="D256" s="74" t="s">
        <v>946</v>
      </c>
      <c r="E256" s="74"/>
      <c r="F256" s="74" t="s">
        <v>648</v>
      </c>
      <c r="G256" s="74" t="s">
        <v>701</v>
      </c>
      <c r="H256" s="74">
        <v>333</v>
      </c>
    </row>
    <row r="257" spans="1:8">
      <c r="A257" s="74">
        <v>256</v>
      </c>
      <c r="B257" s="75">
        <v>7.9027777777777766E-2</v>
      </c>
      <c r="C257" s="75">
        <v>7.8483796296296301E-2</v>
      </c>
      <c r="D257" s="74" t="s">
        <v>947</v>
      </c>
      <c r="E257" s="74"/>
      <c r="F257" s="74" t="s">
        <v>636</v>
      </c>
      <c r="G257" s="74" t="s">
        <v>670</v>
      </c>
      <c r="H257" s="74">
        <v>303</v>
      </c>
    </row>
    <row r="258" spans="1:8">
      <c r="A258" s="74">
        <v>257</v>
      </c>
      <c r="B258" s="75">
        <v>7.9108796296296288E-2</v>
      </c>
      <c r="C258" s="75">
        <v>7.8842592592592589E-2</v>
      </c>
      <c r="D258" s="74" t="s">
        <v>948</v>
      </c>
      <c r="E258" s="74"/>
      <c r="F258" s="74" t="s">
        <v>636</v>
      </c>
      <c r="G258" s="74" t="s">
        <v>670</v>
      </c>
      <c r="H258" s="74">
        <v>253</v>
      </c>
    </row>
    <row r="259" spans="1:8">
      <c r="A259" s="74">
        <v>258</v>
      </c>
      <c r="B259" s="75">
        <v>7.9143518518518516E-2</v>
      </c>
      <c r="C259" s="75">
        <v>7.8368055555555552E-2</v>
      </c>
      <c r="D259" s="74" t="s">
        <v>949</v>
      </c>
      <c r="E259" s="74" t="s">
        <v>693</v>
      </c>
      <c r="F259" s="74" t="s">
        <v>636</v>
      </c>
      <c r="G259" s="74" t="s">
        <v>681</v>
      </c>
      <c r="H259" s="74">
        <v>99</v>
      </c>
    </row>
    <row r="260" spans="1:8">
      <c r="A260" s="74">
        <v>259</v>
      </c>
      <c r="B260" s="75">
        <v>7.9270833333333332E-2</v>
      </c>
      <c r="C260" s="75">
        <v>7.9074074074074074E-2</v>
      </c>
      <c r="D260" s="74" t="s">
        <v>950</v>
      </c>
      <c r="E260" s="74"/>
      <c r="F260" s="74" t="s">
        <v>636</v>
      </c>
      <c r="G260" s="74" t="s">
        <v>666</v>
      </c>
      <c r="H260" s="74">
        <v>60</v>
      </c>
    </row>
    <row r="261" spans="1:8">
      <c r="A261" s="74">
        <v>260</v>
      </c>
      <c r="B261" s="75">
        <v>7.9282407407407399E-2</v>
      </c>
      <c r="C261" s="75">
        <v>7.8668981481481479E-2</v>
      </c>
      <c r="D261" s="74" t="s">
        <v>951</v>
      </c>
      <c r="E261" s="74"/>
      <c r="F261" s="74" t="s">
        <v>648</v>
      </c>
      <c r="G261" s="74" t="s">
        <v>735</v>
      </c>
      <c r="H261" s="74">
        <v>202</v>
      </c>
    </row>
    <row r="262" spans="1:8">
      <c r="A262" s="74">
        <v>261</v>
      </c>
      <c r="B262" s="75">
        <v>7.930555555555556E-2</v>
      </c>
      <c r="C262" s="75">
        <v>7.8379629629629632E-2</v>
      </c>
      <c r="D262" s="74" t="s">
        <v>952</v>
      </c>
      <c r="E262" s="74"/>
      <c r="F262" s="74" t="s">
        <v>636</v>
      </c>
      <c r="G262" s="74" t="s">
        <v>666</v>
      </c>
      <c r="H262" s="74">
        <v>170</v>
      </c>
    </row>
    <row r="263" spans="1:8">
      <c r="A263" s="74">
        <v>262</v>
      </c>
      <c r="B263" s="75">
        <v>7.9328703703703707E-2</v>
      </c>
      <c r="C263" s="75">
        <v>7.8680555555555545E-2</v>
      </c>
      <c r="D263" s="74" t="s">
        <v>953</v>
      </c>
      <c r="E263" s="74"/>
      <c r="F263" s="74" t="s">
        <v>636</v>
      </c>
      <c r="G263" s="74" t="s">
        <v>666</v>
      </c>
      <c r="H263" s="74">
        <v>699</v>
      </c>
    </row>
    <row r="264" spans="1:8">
      <c r="A264" s="74">
        <v>263</v>
      </c>
      <c r="B264" s="75">
        <v>7.9398148148148148E-2</v>
      </c>
      <c r="C264" s="75">
        <v>7.9259259259259265E-2</v>
      </c>
      <c r="D264" s="74" t="s">
        <v>954</v>
      </c>
      <c r="E264" s="74" t="s">
        <v>846</v>
      </c>
      <c r="F264" s="74" t="s">
        <v>636</v>
      </c>
      <c r="G264" s="74" t="s">
        <v>681</v>
      </c>
      <c r="H264" s="74">
        <v>915</v>
      </c>
    </row>
    <row r="265" spans="1:8">
      <c r="A265" s="74">
        <v>264</v>
      </c>
      <c r="B265" s="75">
        <v>7.9409722222222215E-2</v>
      </c>
      <c r="C265" s="75">
        <v>7.9155092592592582E-2</v>
      </c>
      <c r="D265" s="74" t="s">
        <v>31</v>
      </c>
      <c r="E265" s="74" t="s">
        <v>412</v>
      </c>
      <c r="F265" s="74" t="s">
        <v>636</v>
      </c>
      <c r="G265" s="74" t="s">
        <v>681</v>
      </c>
      <c r="H265" s="74">
        <v>579</v>
      </c>
    </row>
    <row r="266" spans="1:8">
      <c r="A266" s="74">
        <v>265</v>
      </c>
      <c r="B266" s="75">
        <v>7.9409722222222215E-2</v>
      </c>
      <c r="C266" s="75">
        <v>7.856481481481481E-2</v>
      </c>
      <c r="D266" s="74" t="s">
        <v>955</v>
      </c>
      <c r="E266" s="74"/>
      <c r="F266" s="74" t="s">
        <v>636</v>
      </c>
      <c r="G266" s="74" t="s">
        <v>666</v>
      </c>
      <c r="H266" s="74">
        <v>560</v>
      </c>
    </row>
    <row r="267" spans="1:8">
      <c r="A267" s="74">
        <v>266</v>
      </c>
      <c r="B267" s="75">
        <v>7.9432870370370376E-2</v>
      </c>
      <c r="C267" s="75">
        <v>7.918981481481481E-2</v>
      </c>
      <c r="D267" s="74" t="s">
        <v>956</v>
      </c>
      <c r="E267" s="74" t="s">
        <v>957</v>
      </c>
      <c r="F267" s="74" t="s">
        <v>648</v>
      </c>
      <c r="G267" s="74" t="s">
        <v>701</v>
      </c>
      <c r="H267" s="74">
        <v>430</v>
      </c>
    </row>
    <row r="268" spans="1:8">
      <c r="A268" s="74">
        <v>267</v>
      </c>
      <c r="B268" s="75">
        <v>7.946759259259259E-2</v>
      </c>
      <c r="C268" s="75">
        <v>7.8541666666666662E-2</v>
      </c>
      <c r="D268" s="74" t="s">
        <v>958</v>
      </c>
      <c r="E268" s="74" t="s">
        <v>842</v>
      </c>
      <c r="F268" s="74" t="s">
        <v>636</v>
      </c>
      <c r="G268" s="74" t="s">
        <v>681</v>
      </c>
      <c r="H268" s="74">
        <v>278</v>
      </c>
    </row>
    <row r="269" spans="1:8">
      <c r="A269" s="74">
        <v>268</v>
      </c>
      <c r="B269" s="75">
        <v>7.947916666666667E-2</v>
      </c>
      <c r="C269" s="75">
        <v>7.8668981481481479E-2</v>
      </c>
      <c r="D269" s="74" t="s">
        <v>959</v>
      </c>
      <c r="E269" s="74" t="s">
        <v>960</v>
      </c>
      <c r="F269" s="74" t="s">
        <v>648</v>
      </c>
      <c r="G269" s="74" t="s">
        <v>695</v>
      </c>
      <c r="H269" s="74">
        <v>777</v>
      </c>
    </row>
    <row r="270" spans="1:8">
      <c r="A270" s="74">
        <v>269</v>
      </c>
      <c r="B270" s="75">
        <v>7.9502314814814817E-2</v>
      </c>
      <c r="C270" s="75">
        <v>7.8738425925925934E-2</v>
      </c>
      <c r="D270" s="74" t="s">
        <v>961</v>
      </c>
      <c r="E270" s="74"/>
      <c r="F270" s="74" t="s">
        <v>636</v>
      </c>
      <c r="G270" s="74" t="s">
        <v>666</v>
      </c>
      <c r="H270" s="74">
        <v>256</v>
      </c>
    </row>
    <row r="271" spans="1:8">
      <c r="A271" s="74">
        <v>270</v>
      </c>
      <c r="B271" s="75">
        <v>7.9606481481481486E-2</v>
      </c>
      <c r="C271" s="75">
        <v>7.8229166666666669E-2</v>
      </c>
      <c r="D271" s="74" t="s">
        <v>962</v>
      </c>
      <c r="E271" s="74"/>
      <c r="F271" s="74" t="s">
        <v>636</v>
      </c>
      <c r="G271" s="74" t="s">
        <v>733</v>
      </c>
      <c r="H271" s="74">
        <v>864</v>
      </c>
    </row>
    <row r="272" spans="1:8">
      <c r="A272" s="74">
        <v>271</v>
      </c>
      <c r="B272" s="75">
        <v>7.9652777777777781E-2</v>
      </c>
      <c r="C272" s="75">
        <v>7.9236111111111118E-2</v>
      </c>
      <c r="D272" s="74" t="s">
        <v>963</v>
      </c>
      <c r="E272" s="74"/>
      <c r="F272" s="74" t="s">
        <v>636</v>
      </c>
      <c r="G272" s="74" t="s">
        <v>681</v>
      </c>
      <c r="H272" s="74">
        <v>724</v>
      </c>
    </row>
    <row r="273" spans="1:8">
      <c r="A273" s="74">
        <v>272</v>
      </c>
      <c r="B273" s="75">
        <v>7.9687500000000008E-2</v>
      </c>
      <c r="C273" s="75">
        <v>7.9456018518518523E-2</v>
      </c>
      <c r="D273" s="74" t="s">
        <v>964</v>
      </c>
      <c r="E273" s="74"/>
      <c r="F273" s="74" t="s">
        <v>636</v>
      </c>
      <c r="G273" s="74" t="s">
        <v>681</v>
      </c>
      <c r="H273" s="74">
        <v>516</v>
      </c>
    </row>
    <row r="274" spans="1:8">
      <c r="A274" s="74">
        <v>273</v>
      </c>
      <c r="B274" s="75">
        <v>7.9710648148148142E-2</v>
      </c>
      <c r="C274" s="75">
        <v>7.9293981481481479E-2</v>
      </c>
      <c r="D274" s="74" t="s">
        <v>965</v>
      </c>
      <c r="E274" s="74"/>
      <c r="F274" s="74" t="s">
        <v>636</v>
      </c>
      <c r="G274" s="74" t="s">
        <v>666</v>
      </c>
      <c r="H274" s="74">
        <v>156</v>
      </c>
    </row>
    <row r="275" spans="1:8">
      <c r="A275" s="74">
        <v>274</v>
      </c>
      <c r="B275" s="75">
        <v>7.9722222222222222E-2</v>
      </c>
      <c r="C275" s="75">
        <v>7.9247685185185185E-2</v>
      </c>
      <c r="D275" s="74" t="s">
        <v>966</v>
      </c>
      <c r="E275" s="74" t="s">
        <v>678</v>
      </c>
      <c r="F275" s="74" t="s">
        <v>636</v>
      </c>
      <c r="G275" s="74" t="s">
        <v>681</v>
      </c>
      <c r="H275" s="74">
        <v>778</v>
      </c>
    </row>
    <row r="276" spans="1:8">
      <c r="A276" s="74">
        <v>275</v>
      </c>
      <c r="B276" s="75">
        <v>7.9768518518518516E-2</v>
      </c>
      <c r="C276" s="75">
        <v>7.9537037037037031E-2</v>
      </c>
      <c r="D276" s="74" t="s">
        <v>967</v>
      </c>
      <c r="E276" s="74" t="s">
        <v>678</v>
      </c>
      <c r="F276" s="74" t="s">
        <v>648</v>
      </c>
      <c r="G276" s="74" t="s">
        <v>701</v>
      </c>
      <c r="H276" s="74">
        <v>616</v>
      </c>
    </row>
    <row r="277" spans="1:8">
      <c r="A277" s="74">
        <v>276</v>
      </c>
      <c r="B277" s="75">
        <v>7.9803240740740744E-2</v>
      </c>
      <c r="C277" s="75">
        <v>7.9548611111111112E-2</v>
      </c>
      <c r="D277" s="74" t="s">
        <v>968</v>
      </c>
      <c r="E277" s="74"/>
      <c r="F277" s="74" t="s">
        <v>636</v>
      </c>
      <c r="G277" s="74" t="s">
        <v>666</v>
      </c>
      <c r="H277" s="74">
        <v>627</v>
      </c>
    </row>
    <row r="278" spans="1:8">
      <c r="A278" s="74">
        <v>277</v>
      </c>
      <c r="B278" s="75">
        <v>7.9803240740740744E-2</v>
      </c>
      <c r="C278" s="75">
        <v>7.8831018518518522E-2</v>
      </c>
      <c r="D278" s="74" t="s">
        <v>969</v>
      </c>
      <c r="E278" s="74"/>
      <c r="F278" s="74" t="s">
        <v>636</v>
      </c>
      <c r="G278" s="74" t="s">
        <v>666</v>
      </c>
      <c r="H278" s="74">
        <v>693</v>
      </c>
    </row>
    <row r="279" spans="1:8">
      <c r="A279" s="74">
        <v>278</v>
      </c>
      <c r="B279" s="75">
        <v>7.9826388888888891E-2</v>
      </c>
      <c r="C279" s="75">
        <v>7.9363425925925921E-2</v>
      </c>
      <c r="D279" s="74" t="s">
        <v>970</v>
      </c>
      <c r="E279" s="74" t="s">
        <v>412</v>
      </c>
      <c r="F279" s="74" t="s">
        <v>648</v>
      </c>
      <c r="G279" s="74" t="s">
        <v>735</v>
      </c>
      <c r="H279" s="74">
        <v>556</v>
      </c>
    </row>
    <row r="280" spans="1:8">
      <c r="A280" s="74">
        <v>279</v>
      </c>
      <c r="B280" s="75">
        <v>7.9849537037037038E-2</v>
      </c>
      <c r="C280" s="75">
        <v>7.9166666666666663E-2</v>
      </c>
      <c r="D280" s="74" t="s">
        <v>971</v>
      </c>
      <c r="E280" s="74" t="s">
        <v>972</v>
      </c>
      <c r="F280" s="74" t="s">
        <v>636</v>
      </c>
      <c r="G280" s="74" t="s">
        <v>681</v>
      </c>
      <c r="H280" s="74">
        <v>841</v>
      </c>
    </row>
    <row r="281" spans="1:8">
      <c r="A281" s="74">
        <v>280</v>
      </c>
      <c r="B281" s="75">
        <v>7.991898148148148E-2</v>
      </c>
      <c r="C281" s="75">
        <v>7.8692129629629626E-2</v>
      </c>
      <c r="D281" s="74" t="s">
        <v>973</v>
      </c>
      <c r="E281" s="74"/>
      <c r="F281" s="74" t="s">
        <v>636</v>
      </c>
      <c r="G281" s="74" t="s">
        <v>670</v>
      </c>
      <c r="H281" s="74">
        <v>651</v>
      </c>
    </row>
    <row r="282" spans="1:8">
      <c r="A282" s="74">
        <v>281</v>
      </c>
      <c r="B282" s="75">
        <v>8.0046296296296296E-2</v>
      </c>
      <c r="C282" s="75">
        <v>7.9131944444444449E-2</v>
      </c>
      <c r="D282" s="74" t="s">
        <v>974</v>
      </c>
      <c r="E282" s="74"/>
      <c r="F282" s="74" t="s">
        <v>648</v>
      </c>
      <c r="G282" s="74" t="s">
        <v>701</v>
      </c>
      <c r="H282" s="74">
        <v>294</v>
      </c>
    </row>
    <row r="283" spans="1:8">
      <c r="A283" s="74">
        <v>282</v>
      </c>
      <c r="B283" s="75">
        <v>8.0104166666666657E-2</v>
      </c>
      <c r="C283" s="75">
        <v>7.9120370370370369E-2</v>
      </c>
      <c r="D283" s="74" t="s">
        <v>975</v>
      </c>
      <c r="E283" s="74" t="s">
        <v>976</v>
      </c>
      <c r="F283" s="74" t="s">
        <v>636</v>
      </c>
      <c r="G283" s="74" t="s">
        <v>670</v>
      </c>
      <c r="H283" s="74">
        <v>863</v>
      </c>
    </row>
    <row r="284" spans="1:8">
      <c r="A284" s="74">
        <v>283</v>
      </c>
      <c r="B284" s="75">
        <v>8.0150462962962965E-2</v>
      </c>
      <c r="C284" s="75">
        <v>7.9606481481481486E-2</v>
      </c>
      <c r="D284" s="74" t="s">
        <v>977</v>
      </c>
      <c r="E284" s="74"/>
      <c r="F284" s="74" t="s">
        <v>636</v>
      </c>
      <c r="G284" s="74" t="s">
        <v>666</v>
      </c>
      <c r="H284" s="74">
        <v>604</v>
      </c>
    </row>
    <row r="285" spans="1:8">
      <c r="A285" s="74">
        <v>284</v>
      </c>
      <c r="B285" s="75">
        <v>8.0173611111111112E-2</v>
      </c>
      <c r="C285" s="75">
        <v>8.0173611111111112E-2</v>
      </c>
      <c r="D285" s="74" t="s">
        <v>978</v>
      </c>
      <c r="E285" s="74"/>
      <c r="F285" s="74" t="s">
        <v>648</v>
      </c>
      <c r="G285" s="74" t="s">
        <v>735</v>
      </c>
      <c r="H285" s="74">
        <v>536</v>
      </c>
    </row>
    <row r="286" spans="1:8">
      <c r="A286" s="74">
        <v>285</v>
      </c>
      <c r="B286" s="75">
        <v>8.0243055555555554E-2</v>
      </c>
      <c r="C286" s="75">
        <v>7.9722222222222222E-2</v>
      </c>
      <c r="D286" s="74" t="s">
        <v>979</v>
      </c>
      <c r="E286" s="74"/>
      <c r="F286" s="74" t="s">
        <v>648</v>
      </c>
      <c r="G286" s="74" t="s">
        <v>701</v>
      </c>
      <c r="H286" s="74">
        <v>819</v>
      </c>
    </row>
    <row r="287" spans="1:8">
      <c r="A287" s="74">
        <v>286</v>
      </c>
      <c r="B287" s="75">
        <v>8.0266203703703701E-2</v>
      </c>
      <c r="C287" s="75">
        <v>7.947916666666667E-2</v>
      </c>
      <c r="D287" s="74" t="s">
        <v>980</v>
      </c>
      <c r="E287" s="74"/>
      <c r="F287" s="74" t="s">
        <v>636</v>
      </c>
      <c r="G287" s="74" t="s">
        <v>666</v>
      </c>
      <c r="H287" s="74">
        <v>825</v>
      </c>
    </row>
    <row r="288" spans="1:8">
      <c r="A288" s="74">
        <v>287</v>
      </c>
      <c r="B288" s="75">
        <v>8.0300925925925928E-2</v>
      </c>
      <c r="C288" s="75">
        <v>8.0034722222222229E-2</v>
      </c>
      <c r="D288" s="74" t="s">
        <v>981</v>
      </c>
      <c r="E288" s="74"/>
      <c r="F288" s="74" t="s">
        <v>648</v>
      </c>
      <c r="G288" s="74" t="s">
        <v>701</v>
      </c>
      <c r="H288" s="74">
        <v>733</v>
      </c>
    </row>
    <row r="289" spans="1:8">
      <c r="A289" s="74">
        <v>288</v>
      </c>
      <c r="B289" s="75">
        <v>8.0486111111111105E-2</v>
      </c>
      <c r="C289" s="75">
        <v>7.9675925925925928E-2</v>
      </c>
      <c r="D289" s="74" t="s">
        <v>982</v>
      </c>
      <c r="E289" s="74"/>
      <c r="F289" s="74" t="s">
        <v>636</v>
      </c>
      <c r="G289" s="74" t="s">
        <v>666</v>
      </c>
      <c r="H289" s="74">
        <v>745</v>
      </c>
    </row>
    <row r="290" spans="1:8">
      <c r="A290" s="74">
        <v>289</v>
      </c>
      <c r="B290" s="75">
        <v>8.0486111111111105E-2</v>
      </c>
      <c r="C290" s="75">
        <v>7.9768518518518516E-2</v>
      </c>
      <c r="D290" s="74" t="s">
        <v>983</v>
      </c>
      <c r="E290" s="74"/>
      <c r="F290" s="74" t="s">
        <v>648</v>
      </c>
      <c r="G290" s="74" t="s">
        <v>735</v>
      </c>
      <c r="H290" s="74">
        <v>711</v>
      </c>
    </row>
    <row r="291" spans="1:8">
      <c r="A291" s="74">
        <v>290</v>
      </c>
      <c r="B291" s="75">
        <v>8.0509259259259267E-2</v>
      </c>
      <c r="C291" s="75">
        <v>7.9409722222222215E-2</v>
      </c>
      <c r="D291" s="74" t="s">
        <v>984</v>
      </c>
      <c r="E291" s="74"/>
      <c r="F291" s="74" t="s">
        <v>648</v>
      </c>
      <c r="G291" s="74" t="s">
        <v>701</v>
      </c>
      <c r="H291" s="74">
        <v>41</v>
      </c>
    </row>
    <row r="292" spans="1:8">
      <c r="A292" s="74">
        <v>291</v>
      </c>
      <c r="B292" s="75">
        <v>8.0509259259259267E-2</v>
      </c>
      <c r="C292" s="75">
        <v>7.9826388888888891E-2</v>
      </c>
      <c r="D292" s="74" t="s">
        <v>985</v>
      </c>
      <c r="E292" s="74"/>
      <c r="F292" s="74" t="s">
        <v>636</v>
      </c>
      <c r="G292" s="74" t="s">
        <v>670</v>
      </c>
      <c r="H292" s="74">
        <v>705</v>
      </c>
    </row>
    <row r="293" spans="1:8">
      <c r="A293" s="74">
        <v>292</v>
      </c>
      <c r="B293" s="75">
        <v>8.054398148148148E-2</v>
      </c>
      <c r="C293" s="75">
        <v>8.0300925925925928E-2</v>
      </c>
      <c r="D293" s="74" t="s">
        <v>986</v>
      </c>
      <c r="E293" s="74"/>
      <c r="F293" s="74" t="s">
        <v>648</v>
      </c>
      <c r="G293" s="74" t="s">
        <v>735</v>
      </c>
      <c r="H293" s="74">
        <v>387</v>
      </c>
    </row>
    <row r="294" spans="1:8">
      <c r="A294" s="74">
        <v>293</v>
      </c>
      <c r="B294" s="75">
        <v>8.0555555555555561E-2</v>
      </c>
      <c r="C294" s="75">
        <v>7.9780092592592597E-2</v>
      </c>
      <c r="D294" s="74" t="s">
        <v>44</v>
      </c>
      <c r="E294" s="74" t="s">
        <v>412</v>
      </c>
      <c r="F294" s="74" t="s">
        <v>636</v>
      </c>
      <c r="G294" s="74" t="s">
        <v>681</v>
      </c>
      <c r="H294" s="74">
        <v>650</v>
      </c>
    </row>
    <row r="295" spans="1:8">
      <c r="A295" s="74">
        <v>294</v>
      </c>
      <c r="B295" s="75">
        <v>8.0682870370370363E-2</v>
      </c>
      <c r="C295" s="75">
        <v>7.9548611111111112E-2</v>
      </c>
      <c r="D295" s="74" t="s">
        <v>792</v>
      </c>
      <c r="E295" s="74"/>
      <c r="F295" s="74" t="s">
        <v>636</v>
      </c>
      <c r="G295" s="74" t="s">
        <v>666</v>
      </c>
      <c r="H295" s="74">
        <v>167</v>
      </c>
    </row>
    <row r="296" spans="1:8">
      <c r="A296" s="74">
        <v>295</v>
      </c>
      <c r="B296" s="75">
        <v>8.0694444444444444E-2</v>
      </c>
      <c r="C296" s="75">
        <v>7.9583333333333339E-2</v>
      </c>
      <c r="D296" s="74" t="s">
        <v>987</v>
      </c>
      <c r="E296" s="74" t="s">
        <v>842</v>
      </c>
      <c r="F296" s="74" t="s">
        <v>636</v>
      </c>
      <c r="G296" s="74" t="s">
        <v>681</v>
      </c>
      <c r="H296" s="74">
        <v>853</v>
      </c>
    </row>
    <row r="297" spans="1:8">
      <c r="A297" s="74">
        <v>296</v>
      </c>
      <c r="B297" s="75">
        <v>8.0925925925925915E-2</v>
      </c>
      <c r="C297" s="75">
        <v>8.0509259259259267E-2</v>
      </c>
      <c r="D297" s="74" t="s">
        <v>988</v>
      </c>
      <c r="E297" s="74"/>
      <c r="F297" s="74" t="s">
        <v>636</v>
      </c>
      <c r="G297" s="74" t="s">
        <v>681</v>
      </c>
      <c r="H297" s="74">
        <v>632</v>
      </c>
    </row>
    <row r="298" spans="1:8">
      <c r="A298" s="74">
        <v>297</v>
      </c>
      <c r="B298" s="75">
        <v>8.0937499999999996E-2</v>
      </c>
      <c r="C298" s="75">
        <v>8.0416666666666664E-2</v>
      </c>
      <c r="D298" s="74" t="s">
        <v>989</v>
      </c>
      <c r="E298" s="74"/>
      <c r="F298" s="74" t="s">
        <v>636</v>
      </c>
      <c r="G298" s="74" t="s">
        <v>666</v>
      </c>
      <c r="H298" s="74">
        <v>914</v>
      </c>
    </row>
    <row r="299" spans="1:8">
      <c r="A299" s="74">
        <v>298</v>
      </c>
      <c r="B299" s="75">
        <v>8.0937499999999996E-2</v>
      </c>
      <c r="C299" s="75">
        <v>8.0625000000000002E-2</v>
      </c>
      <c r="D299" s="74" t="s">
        <v>990</v>
      </c>
      <c r="E299" s="74" t="s">
        <v>678</v>
      </c>
      <c r="F299" s="74" t="s">
        <v>636</v>
      </c>
      <c r="G299" s="74" t="s">
        <v>666</v>
      </c>
      <c r="H299" s="74">
        <v>471</v>
      </c>
    </row>
    <row r="300" spans="1:8">
      <c r="A300" s="74">
        <v>299</v>
      </c>
      <c r="B300" s="75">
        <v>8.1041666666666665E-2</v>
      </c>
      <c r="C300" s="75">
        <v>7.9849537037037038E-2</v>
      </c>
      <c r="D300" s="74" t="s">
        <v>991</v>
      </c>
      <c r="E300" s="74"/>
      <c r="F300" s="74" t="s">
        <v>636</v>
      </c>
      <c r="G300" s="74" t="s">
        <v>666</v>
      </c>
      <c r="H300" s="74">
        <v>791</v>
      </c>
    </row>
    <row r="301" spans="1:8">
      <c r="A301" s="74">
        <v>300</v>
      </c>
      <c r="B301" s="75">
        <v>8.111111111111112E-2</v>
      </c>
      <c r="C301" s="75">
        <v>8.0347222222222223E-2</v>
      </c>
      <c r="D301" s="74" t="s">
        <v>992</v>
      </c>
      <c r="E301" s="74"/>
      <c r="F301" s="74" t="s">
        <v>636</v>
      </c>
      <c r="G301" s="74" t="s">
        <v>666</v>
      </c>
      <c r="H301" s="74">
        <v>159</v>
      </c>
    </row>
    <row r="302" spans="1:8">
      <c r="A302" s="74">
        <v>301</v>
      </c>
      <c r="B302" s="75">
        <v>8.1134259259259267E-2</v>
      </c>
      <c r="C302" s="75">
        <v>7.9849537037037038E-2</v>
      </c>
      <c r="D302" s="74" t="s">
        <v>600</v>
      </c>
      <c r="E302" s="74" t="s">
        <v>412</v>
      </c>
      <c r="F302" s="74" t="s">
        <v>648</v>
      </c>
      <c r="G302" s="74" t="s">
        <v>695</v>
      </c>
      <c r="H302" s="74">
        <v>131</v>
      </c>
    </row>
    <row r="303" spans="1:8">
      <c r="A303" s="74">
        <v>302</v>
      </c>
      <c r="B303" s="75">
        <v>8.1180555555555547E-2</v>
      </c>
      <c r="C303" s="75">
        <v>8.0671296296296297E-2</v>
      </c>
      <c r="D303" s="74" t="s">
        <v>993</v>
      </c>
      <c r="E303" s="74"/>
      <c r="F303" s="74" t="s">
        <v>636</v>
      </c>
      <c r="G303" s="74" t="s">
        <v>666</v>
      </c>
      <c r="H303" s="74">
        <v>658</v>
      </c>
    </row>
    <row r="304" spans="1:8">
      <c r="A304" s="74">
        <v>303</v>
      </c>
      <c r="B304" s="75">
        <v>8.1215277777777775E-2</v>
      </c>
      <c r="C304" s="75">
        <v>8.0138888888888885E-2</v>
      </c>
      <c r="D304" s="74" t="s">
        <v>994</v>
      </c>
      <c r="E304" s="74"/>
      <c r="F304" s="74" t="s">
        <v>648</v>
      </c>
      <c r="G304" s="74" t="s">
        <v>995</v>
      </c>
      <c r="H304" s="74">
        <v>216</v>
      </c>
    </row>
    <row r="305" spans="1:8">
      <c r="A305" s="74">
        <v>304</v>
      </c>
      <c r="B305" s="75">
        <v>8.1307870370370364E-2</v>
      </c>
      <c r="C305" s="75">
        <v>8.1157407407407414E-2</v>
      </c>
      <c r="D305" s="74" t="s">
        <v>996</v>
      </c>
      <c r="E305" s="74"/>
      <c r="F305" s="74" t="s">
        <v>636</v>
      </c>
      <c r="G305" s="74" t="s">
        <v>666</v>
      </c>
      <c r="H305" s="74">
        <v>97</v>
      </c>
    </row>
    <row r="306" spans="1:8">
      <c r="A306" s="74">
        <v>305</v>
      </c>
      <c r="B306" s="75">
        <v>8.1354166666666672E-2</v>
      </c>
      <c r="C306" s="75">
        <v>8.0763888888888885E-2</v>
      </c>
      <c r="D306" s="74" t="s">
        <v>997</v>
      </c>
      <c r="E306" s="74"/>
      <c r="F306" s="74" t="s">
        <v>636</v>
      </c>
      <c r="G306" s="74" t="s">
        <v>670</v>
      </c>
      <c r="H306" s="74">
        <v>565</v>
      </c>
    </row>
    <row r="307" spans="1:8">
      <c r="A307" s="74">
        <v>306</v>
      </c>
      <c r="B307" s="75">
        <v>8.1377314814814819E-2</v>
      </c>
      <c r="C307" s="75">
        <v>8.0034722222222229E-2</v>
      </c>
      <c r="D307" s="74" t="s">
        <v>998</v>
      </c>
      <c r="E307" s="74"/>
      <c r="F307" s="74" t="s">
        <v>636</v>
      </c>
      <c r="G307" s="74" t="s">
        <v>666</v>
      </c>
      <c r="H307" s="74">
        <v>835</v>
      </c>
    </row>
    <row r="308" spans="1:8">
      <c r="A308" s="74">
        <v>307</v>
      </c>
      <c r="B308" s="75">
        <v>8.1400462962962966E-2</v>
      </c>
      <c r="C308" s="75">
        <v>8.0856481481481488E-2</v>
      </c>
      <c r="D308" s="74" t="s">
        <v>999</v>
      </c>
      <c r="E308" s="74"/>
      <c r="F308" s="74" t="s">
        <v>636</v>
      </c>
      <c r="G308" s="74" t="s">
        <v>670</v>
      </c>
      <c r="H308" s="74">
        <v>258</v>
      </c>
    </row>
    <row r="309" spans="1:8">
      <c r="A309" s="74">
        <v>308</v>
      </c>
      <c r="B309" s="75">
        <v>8.1423611111111113E-2</v>
      </c>
      <c r="C309" s="75">
        <v>8.0509259259259267E-2</v>
      </c>
      <c r="D309" s="74" t="s">
        <v>1000</v>
      </c>
      <c r="E309" s="74"/>
      <c r="F309" s="74" t="s">
        <v>648</v>
      </c>
      <c r="G309" s="74" t="s">
        <v>701</v>
      </c>
      <c r="H309" s="74">
        <v>924</v>
      </c>
    </row>
    <row r="310" spans="1:8">
      <c r="A310" s="74">
        <v>309</v>
      </c>
      <c r="B310" s="75">
        <v>8.143518518518518E-2</v>
      </c>
      <c r="C310" s="75">
        <v>8.1099537037037039E-2</v>
      </c>
      <c r="D310" s="74" t="s">
        <v>1001</v>
      </c>
      <c r="E310" s="74"/>
      <c r="F310" s="74" t="s">
        <v>636</v>
      </c>
      <c r="G310" s="74" t="s">
        <v>666</v>
      </c>
      <c r="H310" s="74">
        <v>250</v>
      </c>
    </row>
    <row r="311" spans="1:8">
      <c r="A311" s="74">
        <v>310</v>
      </c>
      <c r="B311" s="75">
        <v>8.144675925925926E-2</v>
      </c>
      <c r="C311" s="75">
        <v>8.0902777777777782E-2</v>
      </c>
      <c r="D311" s="74" t="s">
        <v>1002</v>
      </c>
      <c r="E311" s="74"/>
      <c r="F311" s="74" t="s">
        <v>636</v>
      </c>
      <c r="G311" s="74" t="s">
        <v>666</v>
      </c>
      <c r="H311" s="74">
        <v>270</v>
      </c>
    </row>
    <row r="312" spans="1:8">
      <c r="A312" s="74">
        <v>311</v>
      </c>
      <c r="B312" s="75">
        <v>8.1481481481481488E-2</v>
      </c>
      <c r="C312" s="75">
        <v>8.0810185185185179E-2</v>
      </c>
      <c r="D312" s="74" t="s">
        <v>1003</v>
      </c>
      <c r="E312" s="74" t="s">
        <v>685</v>
      </c>
      <c r="F312" s="74" t="s">
        <v>636</v>
      </c>
      <c r="G312" s="74" t="s">
        <v>681</v>
      </c>
      <c r="H312" s="74">
        <v>564</v>
      </c>
    </row>
    <row r="313" spans="1:8">
      <c r="A313" s="74">
        <v>312</v>
      </c>
      <c r="B313" s="75">
        <v>8.1504629629629635E-2</v>
      </c>
      <c r="C313" s="75">
        <v>8.1145833333333334E-2</v>
      </c>
      <c r="D313" s="74" t="s">
        <v>1004</v>
      </c>
      <c r="E313" s="74"/>
      <c r="F313" s="74" t="s">
        <v>648</v>
      </c>
      <c r="G313" s="74" t="s">
        <v>701</v>
      </c>
      <c r="H313" s="74">
        <v>748</v>
      </c>
    </row>
    <row r="314" spans="1:8">
      <c r="A314" s="74">
        <v>313</v>
      </c>
      <c r="B314" s="75">
        <v>8.1539351851851849E-2</v>
      </c>
      <c r="C314" s="75">
        <v>8.0694444444444444E-2</v>
      </c>
      <c r="D314" s="74" t="s">
        <v>1005</v>
      </c>
      <c r="E314" s="74"/>
      <c r="F314" s="74" t="s">
        <v>636</v>
      </c>
      <c r="G314" s="74" t="s">
        <v>666</v>
      </c>
      <c r="H314" s="74">
        <v>575</v>
      </c>
    </row>
    <row r="315" spans="1:8">
      <c r="A315" s="74">
        <v>314</v>
      </c>
      <c r="B315" s="75">
        <v>8.1562499999999996E-2</v>
      </c>
      <c r="C315" s="75">
        <v>8.0509259259259267E-2</v>
      </c>
      <c r="D315" s="74" t="s">
        <v>1006</v>
      </c>
      <c r="E315" s="74"/>
      <c r="F315" s="74" t="s">
        <v>636</v>
      </c>
      <c r="G315" s="74" t="s">
        <v>666</v>
      </c>
      <c r="H315" s="74">
        <v>689</v>
      </c>
    </row>
    <row r="316" spans="1:8">
      <c r="A316" s="74">
        <v>315</v>
      </c>
      <c r="B316" s="75">
        <v>8.1597222222222224E-2</v>
      </c>
      <c r="C316" s="75">
        <v>8.1423611111111113E-2</v>
      </c>
      <c r="D316" s="74" t="s">
        <v>1007</v>
      </c>
      <c r="E316" s="74"/>
      <c r="F316" s="74" t="s">
        <v>636</v>
      </c>
      <c r="G316" s="74" t="s">
        <v>681</v>
      </c>
      <c r="H316" s="74">
        <v>114</v>
      </c>
    </row>
    <row r="317" spans="1:8">
      <c r="A317" s="74">
        <v>316</v>
      </c>
      <c r="B317" s="75">
        <v>8.1620370370370371E-2</v>
      </c>
      <c r="C317" s="75">
        <v>8.0312499999999995E-2</v>
      </c>
      <c r="D317" s="74" t="s">
        <v>1008</v>
      </c>
      <c r="E317" s="74"/>
      <c r="F317" s="74" t="s">
        <v>636</v>
      </c>
      <c r="G317" s="74" t="s">
        <v>666</v>
      </c>
      <c r="H317" s="74">
        <v>285</v>
      </c>
    </row>
    <row r="318" spans="1:8">
      <c r="A318" s="74">
        <v>317</v>
      </c>
      <c r="B318" s="75">
        <v>8.1631944444444438E-2</v>
      </c>
      <c r="C318" s="75">
        <v>8.111111111111112E-2</v>
      </c>
      <c r="D318" s="74" t="s">
        <v>1009</v>
      </c>
      <c r="E318" s="74"/>
      <c r="F318" s="74" t="s">
        <v>636</v>
      </c>
      <c r="G318" s="74" t="s">
        <v>670</v>
      </c>
      <c r="H318" s="74">
        <v>21</v>
      </c>
    </row>
    <row r="319" spans="1:8">
      <c r="A319" s="74">
        <v>318</v>
      </c>
      <c r="B319" s="75">
        <v>8.1678240740740746E-2</v>
      </c>
      <c r="C319" s="75">
        <v>8.0416666666666664E-2</v>
      </c>
      <c r="D319" s="74" t="s">
        <v>38</v>
      </c>
      <c r="E319" s="74" t="s">
        <v>412</v>
      </c>
      <c r="F319" s="74" t="s">
        <v>636</v>
      </c>
      <c r="G319" s="74" t="s">
        <v>681</v>
      </c>
      <c r="H319" s="74">
        <v>822</v>
      </c>
    </row>
    <row r="320" spans="1:8">
      <c r="A320" s="74">
        <v>319</v>
      </c>
      <c r="B320" s="75">
        <v>8.1678240740740746E-2</v>
      </c>
      <c r="C320" s="75">
        <v>8.070601851851851E-2</v>
      </c>
      <c r="D320" s="74" t="s">
        <v>1010</v>
      </c>
      <c r="E320" s="74"/>
      <c r="F320" s="74" t="s">
        <v>636</v>
      </c>
      <c r="G320" s="74" t="s">
        <v>670</v>
      </c>
      <c r="H320" s="74">
        <v>389</v>
      </c>
    </row>
    <row r="321" spans="1:8">
      <c r="A321" s="74">
        <v>320</v>
      </c>
      <c r="B321" s="75">
        <v>8.1759259259259254E-2</v>
      </c>
      <c r="C321" s="75">
        <v>8.1423611111111113E-2</v>
      </c>
      <c r="D321" s="74" t="s">
        <v>1011</v>
      </c>
      <c r="E321" s="74" t="s">
        <v>665</v>
      </c>
      <c r="F321" s="74" t="s">
        <v>648</v>
      </c>
      <c r="G321" s="74" t="s">
        <v>695</v>
      </c>
      <c r="H321" s="74">
        <v>82</v>
      </c>
    </row>
    <row r="322" spans="1:8">
      <c r="A322" s="74">
        <v>321</v>
      </c>
      <c r="B322" s="75">
        <v>8.1759259259259254E-2</v>
      </c>
      <c r="C322" s="75">
        <v>8.1192129629629628E-2</v>
      </c>
      <c r="D322" s="74" t="s">
        <v>1012</v>
      </c>
      <c r="E322" s="74"/>
      <c r="F322" s="74" t="s">
        <v>636</v>
      </c>
      <c r="G322" s="74" t="s">
        <v>670</v>
      </c>
      <c r="H322" s="74">
        <v>541</v>
      </c>
    </row>
    <row r="323" spans="1:8">
      <c r="A323" s="74">
        <v>322</v>
      </c>
      <c r="B323" s="75">
        <v>8.1817129629629629E-2</v>
      </c>
      <c r="C323" s="75">
        <v>8.1215277777777775E-2</v>
      </c>
      <c r="D323" s="74" t="s">
        <v>1013</v>
      </c>
      <c r="E323" s="74"/>
      <c r="F323" s="74" t="s">
        <v>636</v>
      </c>
      <c r="G323" s="74" t="s">
        <v>670</v>
      </c>
      <c r="H323" s="74">
        <v>873</v>
      </c>
    </row>
    <row r="324" spans="1:8">
      <c r="A324" s="74">
        <v>323</v>
      </c>
      <c r="B324" s="75">
        <v>8.1956018518518511E-2</v>
      </c>
      <c r="C324" s="75">
        <v>8.144675925925926E-2</v>
      </c>
      <c r="D324" s="74" t="s">
        <v>1014</v>
      </c>
      <c r="E324" s="74"/>
      <c r="F324" s="74" t="s">
        <v>636</v>
      </c>
      <c r="G324" s="74" t="s">
        <v>666</v>
      </c>
      <c r="H324" s="74">
        <v>54</v>
      </c>
    </row>
    <row r="325" spans="1:8">
      <c r="A325" s="74">
        <v>324</v>
      </c>
      <c r="B325" s="75">
        <v>8.1990740740740739E-2</v>
      </c>
      <c r="C325" s="75">
        <v>8.1701388888888893E-2</v>
      </c>
      <c r="D325" s="74" t="s">
        <v>1015</v>
      </c>
      <c r="E325" s="74" t="s">
        <v>688</v>
      </c>
      <c r="F325" s="74" t="s">
        <v>636</v>
      </c>
      <c r="G325" s="74" t="s">
        <v>670</v>
      </c>
      <c r="H325" s="74">
        <v>313</v>
      </c>
    </row>
    <row r="326" spans="1:8">
      <c r="A326" s="74">
        <v>325</v>
      </c>
      <c r="B326" s="75">
        <v>8.2013888888888886E-2</v>
      </c>
      <c r="C326" s="75">
        <v>8.1747685185185187E-2</v>
      </c>
      <c r="D326" s="74" t="s">
        <v>1016</v>
      </c>
      <c r="E326" s="74"/>
      <c r="F326" s="74" t="s">
        <v>636</v>
      </c>
      <c r="G326" s="74" t="s">
        <v>666</v>
      </c>
      <c r="H326" s="74">
        <v>481</v>
      </c>
    </row>
    <row r="327" spans="1:8">
      <c r="A327" s="74">
        <v>326</v>
      </c>
      <c r="B327" s="75">
        <v>8.2025462962962967E-2</v>
      </c>
      <c r="C327" s="75">
        <v>8.1747685185185187E-2</v>
      </c>
      <c r="D327" s="74" t="s">
        <v>1017</v>
      </c>
      <c r="E327" s="74"/>
      <c r="F327" s="74" t="s">
        <v>636</v>
      </c>
      <c r="G327" s="74" t="s">
        <v>666</v>
      </c>
      <c r="H327" s="74">
        <v>465</v>
      </c>
    </row>
    <row r="328" spans="1:8">
      <c r="A328" s="74">
        <v>327</v>
      </c>
      <c r="B328" s="75">
        <v>8.216435185185185E-2</v>
      </c>
      <c r="C328" s="75">
        <v>8.1828703703703709E-2</v>
      </c>
      <c r="D328" s="74" t="s">
        <v>1018</v>
      </c>
      <c r="E328" s="74"/>
      <c r="F328" s="74" t="s">
        <v>636</v>
      </c>
      <c r="G328" s="74" t="s">
        <v>666</v>
      </c>
      <c r="H328" s="74">
        <v>752</v>
      </c>
    </row>
    <row r="329" spans="1:8">
      <c r="A329" s="74">
        <v>328</v>
      </c>
      <c r="B329" s="75">
        <v>8.2245370370370371E-2</v>
      </c>
      <c r="C329" s="75">
        <v>8.2129629629629622E-2</v>
      </c>
      <c r="D329" s="74" t="s">
        <v>1019</v>
      </c>
      <c r="E329" s="74"/>
      <c r="F329" s="74" t="s">
        <v>636</v>
      </c>
      <c r="G329" s="74" t="s">
        <v>666</v>
      </c>
      <c r="H329" s="74">
        <v>672</v>
      </c>
    </row>
    <row r="330" spans="1:8">
      <c r="A330" s="74">
        <v>329</v>
      </c>
      <c r="B330" s="75">
        <v>8.2256944444444438E-2</v>
      </c>
      <c r="C330" s="75">
        <v>8.1145833333333334E-2</v>
      </c>
      <c r="D330" s="74" t="s">
        <v>1020</v>
      </c>
      <c r="E330" s="74"/>
      <c r="F330" s="74" t="s">
        <v>636</v>
      </c>
      <c r="G330" s="74" t="s">
        <v>666</v>
      </c>
      <c r="H330" s="74">
        <v>45</v>
      </c>
    </row>
    <row r="331" spans="1:8">
      <c r="A331" s="74">
        <v>330</v>
      </c>
      <c r="B331" s="75">
        <v>8.2303240740740746E-2</v>
      </c>
      <c r="C331" s="75">
        <v>8.184027777777779E-2</v>
      </c>
      <c r="D331" s="74" t="s">
        <v>1021</v>
      </c>
      <c r="E331" s="74"/>
      <c r="F331" s="74" t="s">
        <v>636</v>
      </c>
      <c r="G331" s="74" t="s">
        <v>670</v>
      </c>
      <c r="H331" s="74">
        <v>61</v>
      </c>
    </row>
    <row r="332" spans="1:8">
      <c r="A332" s="74">
        <v>331</v>
      </c>
      <c r="B332" s="75">
        <v>8.2361111111111107E-2</v>
      </c>
      <c r="C332" s="75">
        <v>8.2141203703703702E-2</v>
      </c>
      <c r="D332" s="74" t="s">
        <v>1022</v>
      </c>
      <c r="E332" s="74" t="s">
        <v>1023</v>
      </c>
      <c r="F332" s="74" t="s">
        <v>636</v>
      </c>
      <c r="G332" s="74" t="s">
        <v>670</v>
      </c>
      <c r="H332" s="74">
        <v>846</v>
      </c>
    </row>
    <row r="333" spans="1:8">
      <c r="A333" s="74">
        <v>332</v>
      </c>
      <c r="B333" s="75">
        <v>8.2418981481481482E-2</v>
      </c>
      <c r="C333" s="75">
        <v>8.1261574074074069E-2</v>
      </c>
      <c r="D333" s="74" t="s">
        <v>54</v>
      </c>
      <c r="E333" s="74" t="s">
        <v>412</v>
      </c>
      <c r="F333" s="74" t="s">
        <v>648</v>
      </c>
      <c r="G333" s="74" t="s">
        <v>695</v>
      </c>
      <c r="H333" s="74">
        <v>436</v>
      </c>
    </row>
    <row r="334" spans="1:8">
      <c r="A334" s="74">
        <v>333</v>
      </c>
      <c r="B334" s="75">
        <v>8.245370370370371E-2</v>
      </c>
      <c r="C334" s="75">
        <v>8.1666666666666665E-2</v>
      </c>
      <c r="D334" s="74" t="s">
        <v>1024</v>
      </c>
      <c r="E334" s="74"/>
      <c r="F334" s="74" t="s">
        <v>636</v>
      </c>
      <c r="G334" s="74" t="s">
        <v>666</v>
      </c>
      <c r="H334" s="74">
        <v>546</v>
      </c>
    </row>
    <row r="335" spans="1:8">
      <c r="A335" s="74">
        <v>334</v>
      </c>
      <c r="B335" s="75">
        <v>8.2500000000000004E-2</v>
      </c>
      <c r="C335" s="75">
        <v>8.1168981481481481E-2</v>
      </c>
      <c r="D335" s="74" t="s">
        <v>1025</v>
      </c>
      <c r="E335" s="74"/>
      <c r="F335" s="74" t="s">
        <v>636</v>
      </c>
      <c r="G335" s="74" t="s">
        <v>666</v>
      </c>
      <c r="H335" s="74">
        <v>761</v>
      </c>
    </row>
    <row r="336" spans="1:8">
      <c r="A336" s="74">
        <v>335</v>
      </c>
      <c r="B336" s="75">
        <v>8.2511574074074071E-2</v>
      </c>
      <c r="C336" s="75">
        <v>8.1643518518518518E-2</v>
      </c>
      <c r="D336" s="74" t="s">
        <v>1026</v>
      </c>
      <c r="E336" s="74"/>
      <c r="F336" s="74" t="s">
        <v>636</v>
      </c>
      <c r="G336" s="74" t="s">
        <v>666</v>
      </c>
      <c r="H336" s="74">
        <v>405</v>
      </c>
    </row>
    <row r="337" spans="1:8">
      <c r="A337" s="74">
        <v>336</v>
      </c>
      <c r="B337" s="75">
        <v>8.2662037037037034E-2</v>
      </c>
      <c r="C337" s="75">
        <v>8.2361111111111107E-2</v>
      </c>
      <c r="D337" s="74" t="s">
        <v>1027</v>
      </c>
      <c r="E337" s="74" t="s">
        <v>688</v>
      </c>
      <c r="F337" s="74" t="s">
        <v>636</v>
      </c>
      <c r="G337" s="74" t="s">
        <v>733</v>
      </c>
      <c r="H337" s="74">
        <v>613</v>
      </c>
    </row>
    <row r="338" spans="1:8">
      <c r="A338" s="74">
        <v>337</v>
      </c>
      <c r="B338" s="75">
        <v>8.2719907407407409E-2</v>
      </c>
      <c r="C338" s="75">
        <v>8.2245370370370371E-2</v>
      </c>
      <c r="D338" s="74" t="s">
        <v>1028</v>
      </c>
      <c r="E338" s="74"/>
      <c r="F338" s="74" t="s">
        <v>636</v>
      </c>
      <c r="G338" s="74" t="s">
        <v>666</v>
      </c>
      <c r="H338" s="74">
        <v>18</v>
      </c>
    </row>
    <row r="339" spans="1:8">
      <c r="A339" s="74">
        <v>338</v>
      </c>
      <c r="B339" s="75">
        <v>8.2719907407407409E-2</v>
      </c>
      <c r="C339" s="75">
        <v>8.1412037037037033E-2</v>
      </c>
      <c r="D339" s="74" t="s">
        <v>1029</v>
      </c>
      <c r="E339" s="74"/>
      <c r="F339" s="74" t="s">
        <v>636</v>
      </c>
      <c r="G339" s="74" t="s">
        <v>666</v>
      </c>
      <c r="H339" s="74">
        <v>248</v>
      </c>
    </row>
    <row r="340" spans="1:8">
      <c r="A340" s="74">
        <v>339</v>
      </c>
      <c r="B340" s="75">
        <v>8.2754629629629636E-2</v>
      </c>
      <c r="C340" s="75">
        <v>8.2152777777777783E-2</v>
      </c>
      <c r="D340" s="74" t="s">
        <v>1030</v>
      </c>
      <c r="E340" s="74" t="s">
        <v>680</v>
      </c>
      <c r="F340" s="74" t="s">
        <v>648</v>
      </c>
      <c r="G340" s="74" t="s">
        <v>695</v>
      </c>
      <c r="H340" s="74">
        <v>682</v>
      </c>
    </row>
    <row r="341" spans="1:8">
      <c r="A341" s="74">
        <v>340</v>
      </c>
      <c r="B341" s="75">
        <v>8.2777777777777783E-2</v>
      </c>
      <c r="C341" s="75">
        <v>8.2210648148148144E-2</v>
      </c>
      <c r="D341" s="74" t="s">
        <v>1031</v>
      </c>
      <c r="E341" s="74"/>
      <c r="F341" s="74" t="s">
        <v>636</v>
      </c>
      <c r="G341" s="74" t="s">
        <v>670</v>
      </c>
      <c r="H341" s="74">
        <v>753</v>
      </c>
    </row>
    <row r="342" spans="1:8">
      <c r="A342" s="74">
        <v>341</v>
      </c>
      <c r="B342" s="75">
        <v>8.2777777777777783E-2</v>
      </c>
      <c r="C342" s="75">
        <v>8.2048611111111114E-2</v>
      </c>
      <c r="D342" s="74" t="s">
        <v>1032</v>
      </c>
      <c r="E342" s="74"/>
      <c r="F342" s="74" t="s">
        <v>636</v>
      </c>
      <c r="G342" s="74" t="s">
        <v>670</v>
      </c>
      <c r="H342" s="74">
        <v>286</v>
      </c>
    </row>
    <row r="343" spans="1:8">
      <c r="A343" s="74">
        <v>342</v>
      </c>
      <c r="B343" s="75">
        <v>8.2789351851851864E-2</v>
      </c>
      <c r="C343" s="75">
        <v>8.2384259259259254E-2</v>
      </c>
      <c r="D343" s="74" t="s">
        <v>1033</v>
      </c>
      <c r="E343" s="74"/>
      <c r="F343" s="74" t="s">
        <v>636</v>
      </c>
      <c r="G343" s="74" t="s">
        <v>670</v>
      </c>
      <c r="H343" s="74">
        <v>590</v>
      </c>
    </row>
    <row r="344" spans="1:8">
      <c r="A344" s="74">
        <v>343</v>
      </c>
      <c r="B344" s="75">
        <v>8.2812499999999997E-2</v>
      </c>
      <c r="C344" s="75">
        <v>8.2407407407407415E-2</v>
      </c>
      <c r="D344" s="74" t="s">
        <v>1034</v>
      </c>
      <c r="E344" s="74" t="s">
        <v>1035</v>
      </c>
      <c r="F344" s="74" t="s">
        <v>636</v>
      </c>
      <c r="G344" s="74" t="s">
        <v>666</v>
      </c>
      <c r="H344" s="74">
        <v>224</v>
      </c>
    </row>
    <row r="345" spans="1:8">
      <c r="A345" s="74">
        <v>344</v>
      </c>
      <c r="B345" s="75">
        <v>8.2835648148148144E-2</v>
      </c>
      <c r="C345" s="75">
        <v>8.261574074074074E-2</v>
      </c>
      <c r="D345" s="74" t="s">
        <v>1036</v>
      </c>
      <c r="E345" s="74" t="s">
        <v>827</v>
      </c>
      <c r="F345" s="74" t="s">
        <v>636</v>
      </c>
      <c r="G345" s="74" t="s">
        <v>670</v>
      </c>
      <c r="H345" s="74">
        <v>358</v>
      </c>
    </row>
    <row r="346" spans="1:8">
      <c r="A346" s="74">
        <v>345</v>
      </c>
      <c r="B346" s="75">
        <v>8.295138888888888E-2</v>
      </c>
      <c r="C346" s="75">
        <v>8.2662037037037034E-2</v>
      </c>
      <c r="D346" s="74" t="s">
        <v>1037</v>
      </c>
      <c r="E346" s="74"/>
      <c r="F346" s="74" t="s">
        <v>648</v>
      </c>
      <c r="G346" s="74" t="s">
        <v>735</v>
      </c>
      <c r="H346" s="74">
        <v>670</v>
      </c>
    </row>
    <row r="347" spans="1:8">
      <c r="A347" s="74">
        <v>346</v>
      </c>
      <c r="B347" s="75">
        <v>8.2962962962962961E-2</v>
      </c>
      <c r="C347" s="75">
        <v>8.2442129629629629E-2</v>
      </c>
      <c r="D347" s="74" t="s">
        <v>1038</v>
      </c>
      <c r="E347" s="74"/>
      <c r="F347" s="74" t="s">
        <v>636</v>
      </c>
      <c r="G347" s="74" t="s">
        <v>670</v>
      </c>
      <c r="H347" s="74">
        <v>144</v>
      </c>
    </row>
    <row r="348" spans="1:8">
      <c r="A348" s="74">
        <v>347</v>
      </c>
      <c r="B348" s="75">
        <v>8.2974537037037041E-2</v>
      </c>
      <c r="C348" s="75">
        <v>8.2465277777777776E-2</v>
      </c>
      <c r="D348" s="74" t="s">
        <v>1039</v>
      </c>
      <c r="E348" s="74"/>
      <c r="F348" s="74" t="s">
        <v>636</v>
      </c>
      <c r="G348" s="74" t="s">
        <v>666</v>
      </c>
      <c r="H348" s="74">
        <v>587</v>
      </c>
    </row>
    <row r="349" spans="1:8">
      <c r="A349" s="74">
        <v>348</v>
      </c>
      <c r="B349" s="75">
        <v>8.2997685185185188E-2</v>
      </c>
      <c r="C349" s="75">
        <v>8.2523148148148151E-2</v>
      </c>
      <c r="D349" s="74" t="s">
        <v>1040</v>
      </c>
      <c r="E349" s="74" t="s">
        <v>678</v>
      </c>
      <c r="F349" s="74" t="s">
        <v>648</v>
      </c>
      <c r="G349" s="74" t="s">
        <v>735</v>
      </c>
      <c r="H349" s="74">
        <v>239</v>
      </c>
    </row>
    <row r="350" spans="1:8">
      <c r="A350" s="74">
        <v>349</v>
      </c>
      <c r="B350" s="75">
        <v>8.2997685185185188E-2</v>
      </c>
      <c r="C350" s="75">
        <v>8.2534722222222232E-2</v>
      </c>
      <c r="D350" s="74" t="s">
        <v>1041</v>
      </c>
      <c r="E350" s="74" t="s">
        <v>678</v>
      </c>
      <c r="F350" s="74" t="s">
        <v>636</v>
      </c>
      <c r="G350" s="74" t="s">
        <v>670</v>
      </c>
      <c r="H350" s="74">
        <v>262</v>
      </c>
    </row>
    <row r="351" spans="1:8">
      <c r="A351" s="74">
        <v>350</v>
      </c>
      <c r="B351" s="75">
        <v>8.3020833333333335E-2</v>
      </c>
      <c r="C351" s="75">
        <v>8.2557870370370365E-2</v>
      </c>
      <c r="D351" s="74" t="s">
        <v>1042</v>
      </c>
      <c r="E351" s="74"/>
      <c r="F351" s="74" t="s">
        <v>636</v>
      </c>
      <c r="G351" s="74" t="s">
        <v>666</v>
      </c>
      <c r="H351" s="74">
        <v>814</v>
      </c>
    </row>
    <row r="352" spans="1:8">
      <c r="A352" s="74">
        <v>351</v>
      </c>
      <c r="B352" s="75">
        <v>8.3020833333333335E-2</v>
      </c>
      <c r="C352" s="75">
        <v>8.172453703703704E-2</v>
      </c>
      <c r="D352" s="74" t="s">
        <v>1043</v>
      </c>
      <c r="E352" s="74"/>
      <c r="F352" s="74" t="s">
        <v>636</v>
      </c>
      <c r="G352" s="74" t="s">
        <v>670</v>
      </c>
      <c r="H352" s="74">
        <v>723</v>
      </c>
    </row>
    <row r="353" spans="1:8">
      <c r="A353" s="74">
        <v>352</v>
      </c>
      <c r="B353" s="75">
        <v>8.306712962962963E-2</v>
      </c>
      <c r="C353" s="75">
        <v>8.2673611111111114E-2</v>
      </c>
      <c r="D353" s="74" t="s">
        <v>1044</v>
      </c>
      <c r="E353" s="74"/>
      <c r="F353" s="74" t="s">
        <v>636</v>
      </c>
      <c r="G353" s="74" t="s">
        <v>670</v>
      </c>
      <c r="H353" s="74">
        <v>75</v>
      </c>
    </row>
    <row r="354" spans="1:8">
      <c r="A354" s="74">
        <v>353</v>
      </c>
      <c r="B354" s="75">
        <v>8.3391203703703717E-2</v>
      </c>
      <c r="C354" s="75">
        <v>8.2361111111111107E-2</v>
      </c>
      <c r="D354" s="74" t="s">
        <v>1045</v>
      </c>
      <c r="E354" s="74"/>
      <c r="F354" s="74" t="s">
        <v>636</v>
      </c>
      <c r="G354" s="74" t="s">
        <v>666</v>
      </c>
      <c r="H354" s="74">
        <v>663</v>
      </c>
    </row>
    <row r="355" spans="1:8">
      <c r="A355" s="74">
        <v>354</v>
      </c>
      <c r="B355" s="75">
        <v>8.3541666666666667E-2</v>
      </c>
      <c r="C355" s="75">
        <v>8.2650462962962967E-2</v>
      </c>
      <c r="D355" s="74" t="s">
        <v>1046</v>
      </c>
      <c r="E355" s="74"/>
      <c r="F355" s="74" t="s">
        <v>636</v>
      </c>
      <c r="G355" s="74" t="s">
        <v>670</v>
      </c>
      <c r="H355" s="74">
        <v>4</v>
      </c>
    </row>
    <row r="356" spans="1:8">
      <c r="A356" s="74">
        <v>355</v>
      </c>
      <c r="B356" s="75">
        <v>8.3564814814814814E-2</v>
      </c>
      <c r="C356" s="75">
        <v>8.3009259259259269E-2</v>
      </c>
      <c r="D356" s="74" t="s">
        <v>1047</v>
      </c>
      <c r="E356" s="74"/>
      <c r="F356" s="74" t="s">
        <v>636</v>
      </c>
      <c r="G356" s="74" t="s">
        <v>670</v>
      </c>
      <c r="H356" s="74">
        <v>920</v>
      </c>
    </row>
    <row r="357" spans="1:8">
      <c r="A357" s="74">
        <v>356</v>
      </c>
      <c r="B357" s="75">
        <v>8.3564814814814814E-2</v>
      </c>
      <c r="C357" s="75">
        <v>8.3009259259259269E-2</v>
      </c>
      <c r="D357" s="74" t="s">
        <v>1048</v>
      </c>
      <c r="E357" s="74"/>
      <c r="F357" s="74" t="s">
        <v>636</v>
      </c>
      <c r="G357" s="74" t="s">
        <v>670</v>
      </c>
      <c r="H357" s="74">
        <v>919</v>
      </c>
    </row>
    <row r="358" spans="1:8">
      <c r="A358" s="74">
        <v>357</v>
      </c>
      <c r="B358" s="75">
        <v>8.3587962962962961E-2</v>
      </c>
      <c r="C358" s="75">
        <v>8.3263888888888887E-2</v>
      </c>
      <c r="D358" s="74" t="s">
        <v>1049</v>
      </c>
      <c r="E358" s="74" t="s">
        <v>1050</v>
      </c>
      <c r="F358" s="74" t="s">
        <v>636</v>
      </c>
      <c r="G358" s="74" t="s">
        <v>733</v>
      </c>
      <c r="H358" s="74">
        <v>375</v>
      </c>
    </row>
    <row r="359" spans="1:8">
      <c r="A359" s="74">
        <v>358</v>
      </c>
      <c r="B359" s="75">
        <v>8.369212962962963E-2</v>
      </c>
      <c r="C359" s="75">
        <v>8.2500000000000004E-2</v>
      </c>
      <c r="D359" s="74" t="s">
        <v>1051</v>
      </c>
      <c r="E359" s="74" t="s">
        <v>1052</v>
      </c>
      <c r="F359" s="74" t="s">
        <v>648</v>
      </c>
      <c r="G359" s="74" t="s">
        <v>995</v>
      </c>
      <c r="H359" s="74">
        <v>493</v>
      </c>
    </row>
    <row r="360" spans="1:8">
      <c r="A360" s="74">
        <v>359</v>
      </c>
      <c r="B360" s="75">
        <v>8.3749999999999991E-2</v>
      </c>
      <c r="C360" s="75">
        <v>8.3020833333333335E-2</v>
      </c>
      <c r="D360" s="74" t="s">
        <v>1053</v>
      </c>
      <c r="E360" s="74"/>
      <c r="F360" s="74" t="s">
        <v>636</v>
      </c>
      <c r="G360" s="74" t="s">
        <v>666</v>
      </c>
      <c r="H360" s="74">
        <v>834</v>
      </c>
    </row>
    <row r="361" spans="1:8">
      <c r="A361" s="74">
        <v>360</v>
      </c>
      <c r="B361" s="75">
        <v>8.3749999999999991E-2</v>
      </c>
      <c r="C361" s="75">
        <v>8.3020833333333335E-2</v>
      </c>
      <c r="D361" s="74" t="s">
        <v>1054</v>
      </c>
      <c r="E361" s="74"/>
      <c r="F361" s="74" t="s">
        <v>648</v>
      </c>
      <c r="G361" s="74" t="s">
        <v>701</v>
      </c>
      <c r="H361" s="74">
        <v>833</v>
      </c>
    </row>
    <row r="362" spans="1:8">
      <c r="A362" s="74">
        <v>361</v>
      </c>
      <c r="B362" s="75">
        <v>8.3796296296296299E-2</v>
      </c>
      <c r="C362" s="75">
        <v>8.3449074074074078E-2</v>
      </c>
      <c r="D362" s="74" t="s">
        <v>1055</v>
      </c>
      <c r="E362" s="74"/>
      <c r="F362" s="74" t="s">
        <v>636</v>
      </c>
      <c r="G362" s="74" t="s">
        <v>666</v>
      </c>
      <c r="H362" s="74">
        <v>680</v>
      </c>
    </row>
    <row r="363" spans="1:8">
      <c r="A363" s="74">
        <v>362</v>
      </c>
      <c r="B363" s="75">
        <v>8.3842592592592594E-2</v>
      </c>
      <c r="C363" s="75">
        <v>8.3761574074074072E-2</v>
      </c>
      <c r="D363" s="74" t="s">
        <v>1056</v>
      </c>
      <c r="E363" s="74"/>
      <c r="F363" s="74" t="s">
        <v>636</v>
      </c>
      <c r="G363" s="74" t="s">
        <v>670</v>
      </c>
      <c r="H363" s="74">
        <v>309</v>
      </c>
    </row>
    <row r="364" spans="1:8">
      <c r="A364" s="74">
        <v>363</v>
      </c>
      <c r="B364" s="75">
        <v>8.3877314814814807E-2</v>
      </c>
      <c r="C364" s="75">
        <v>8.3645833333333322E-2</v>
      </c>
      <c r="D364" s="74" t="s">
        <v>1057</v>
      </c>
      <c r="E364" s="74"/>
      <c r="F364" s="74" t="s">
        <v>636</v>
      </c>
      <c r="G364" s="74" t="s">
        <v>666</v>
      </c>
      <c r="H364" s="74">
        <v>181</v>
      </c>
    </row>
    <row r="365" spans="1:8">
      <c r="A365" s="74">
        <v>364</v>
      </c>
      <c r="B365" s="75">
        <v>8.3888888888888888E-2</v>
      </c>
      <c r="C365" s="75">
        <v>8.2928240740740733E-2</v>
      </c>
      <c r="D365" s="74" t="s">
        <v>1058</v>
      </c>
      <c r="E365" s="74" t="s">
        <v>842</v>
      </c>
      <c r="F365" s="74" t="s">
        <v>636</v>
      </c>
      <c r="G365" s="74" t="s">
        <v>681</v>
      </c>
      <c r="H365" s="74">
        <v>283</v>
      </c>
    </row>
    <row r="366" spans="1:8">
      <c r="A366" s="74">
        <v>365</v>
      </c>
      <c r="B366" s="75">
        <v>8.3912037037037035E-2</v>
      </c>
      <c r="C366" s="75">
        <v>8.2696759259259262E-2</v>
      </c>
      <c r="D366" s="74" t="s">
        <v>1059</v>
      </c>
      <c r="E366" s="74"/>
      <c r="F366" s="74" t="s">
        <v>648</v>
      </c>
      <c r="G366" s="74" t="s">
        <v>695</v>
      </c>
      <c r="H366" s="74">
        <v>244</v>
      </c>
    </row>
    <row r="367" spans="1:8">
      <c r="A367" s="74">
        <v>366</v>
      </c>
      <c r="B367" s="75">
        <v>8.4004629629629624E-2</v>
      </c>
      <c r="C367" s="75">
        <v>8.3587962962962961E-2</v>
      </c>
      <c r="D367" s="74" t="s">
        <v>1060</v>
      </c>
      <c r="E367" s="74"/>
      <c r="F367" s="74" t="s">
        <v>636</v>
      </c>
      <c r="G367" s="74" t="s">
        <v>670</v>
      </c>
      <c r="H367" s="74">
        <v>77</v>
      </c>
    </row>
    <row r="368" spans="1:8">
      <c r="A368" s="74">
        <v>367</v>
      </c>
      <c r="B368" s="75">
        <v>8.4004629629629624E-2</v>
      </c>
      <c r="C368" s="75">
        <v>8.3784722222222219E-2</v>
      </c>
      <c r="D368" s="74" t="s">
        <v>1061</v>
      </c>
      <c r="E368" s="74" t="s">
        <v>693</v>
      </c>
      <c r="F368" s="74" t="s">
        <v>648</v>
      </c>
      <c r="G368" s="74" t="s">
        <v>695</v>
      </c>
      <c r="H368" s="74">
        <v>76</v>
      </c>
    </row>
    <row r="369" spans="1:8">
      <c r="A369" s="74">
        <v>368</v>
      </c>
      <c r="B369" s="75">
        <v>8.4027777777777771E-2</v>
      </c>
      <c r="C369" s="75">
        <v>8.324074074074074E-2</v>
      </c>
      <c r="D369" s="74" t="s">
        <v>1062</v>
      </c>
      <c r="E369" s="74"/>
      <c r="F369" s="74" t="s">
        <v>636</v>
      </c>
      <c r="G369" s="74" t="s">
        <v>681</v>
      </c>
      <c r="H369" s="74">
        <v>388</v>
      </c>
    </row>
    <row r="370" spans="1:8">
      <c r="A370" s="74">
        <v>369</v>
      </c>
      <c r="B370" s="75">
        <v>8.4039351851851851E-2</v>
      </c>
      <c r="C370" s="75">
        <v>8.3449074074074078E-2</v>
      </c>
      <c r="D370" s="74" t="s">
        <v>1063</v>
      </c>
      <c r="E370" s="74"/>
      <c r="F370" s="74" t="s">
        <v>648</v>
      </c>
      <c r="G370" s="74" t="s">
        <v>735</v>
      </c>
      <c r="H370" s="74">
        <v>433</v>
      </c>
    </row>
    <row r="371" spans="1:8">
      <c r="A371" s="74">
        <v>370</v>
      </c>
      <c r="B371" s="75">
        <v>8.414351851851852E-2</v>
      </c>
      <c r="C371" s="75">
        <v>8.2962962962962961E-2</v>
      </c>
      <c r="D371" s="74" t="s">
        <v>1064</v>
      </c>
      <c r="E371" s="74"/>
      <c r="F371" s="74" t="s">
        <v>636</v>
      </c>
      <c r="G371" s="74" t="s">
        <v>670</v>
      </c>
      <c r="H371" s="74">
        <v>234</v>
      </c>
    </row>
    <row r="372" spans="1:8">
      <c r="A372" s="74">
        <v>371</v>
      </c>
      <c r="B372" s="75">
        <v>8.4166666666666667E-2</v>
      </c>
      <c r="C372" s="75">
        <v>8.2847222222222225E-2</v>
      </c>
      <c r="D372" s="74" t="s">
        <v>1065</v>
      </c>
      <c r="E372" s="74"/>
      <c r="F372" s="74" t="s">
        <v>648</v>
      </c>
      <c r="G372" s="74" t="s">
        <v>701</v>
      </c>
      <c r="H372" s="74">
        <v>611</v>
      </c>
    </row>
    <row r="373" spans="1:8">
      <c r="A373" s="74">
        <v>372</v>
      </c>
      <c r="B373" s="75">
        <v>8.4178240740740748E-2</v>
      </c>
      <c r="C373" s="75">
        <v>8.3796296296296299E-2</v>
      </c>
      <c r="D373" s="74" t="s">
        <v>1066</v>
      </c>
      <c r="E373" s="74"/>
      <c r="F373" s="74" t="s">
        <v>636</v>
      </c>
      <c r="G373" s="74" t="s">
        <v>666</v>
      </c>
      <c r="H373" s="74">
        <v>352</v>
      </c>
    </row>
    <row r="374" spans="1:8">
      <c r="A374" s="74">
        <v>373</v>
      </c>
      <c r="B374" s="75">
        <v>8.4178240740740748E-2</v>
      </c>
      <c r="C374" s="75">
        <v>8.3275462962962968E-2</v>
      </c>
      <c r="D374" s="74" t="s">
        <v>1067</v>
      </c>
      <c r="E374" s="74"/>
      <c r="F374" s="74" t="s">
        <v>636</v>
      </c>
      <c r="G374" s="74" t="s">
        <v>733</v>
      </c>
      <c r="H374" s="74">
        <v>79</v>
      </c>
    </row>
    <row r="375" spans="1:8">
      <c r="A375" s="74">
        <v>374</v>
      </c>
      <c r="B375" s="75">
        <v>8.4236111111111109E-2</v>
      </c>
      <c r="C375" s="75">
        <v>8.3194444444444446E-2</v>
      </c>
      <c r="D375" s="74" t="s">
        <v>1068</v>
      </c>
      <c r="E375" s="74"/>
      <c r="F375" s="74" t="s">
        <v>636</v>
      </c>
      <c r="G375" s="74" t="s">
        <v>666</v>
      </c>
      <c r="H375" s="74">
        <v>528</v>
      </c>
    </row>
    <row r="376" spans="1:8">
      <c r="A376" s="74">
        <v>375</v>
      </c>
      <c r="B376" s="75">
        <v>8.4236111111111109E-2</v>
      </c>
      <c r="C376" s="75">
        <v>8.3368055555555556E-2</v>
      </c>
      <c r="D376" s="74" t="s">
        <v>1069</v>
      </c>
      <c r="E376" s="74"/>
      <c r="F376" s="74" t="s">
        <v>636</v>
      </c>
      <c r="G376" s="74" t="s">
        <v>681</v>
      </c>
      <c r="H376" s="74">
        <v>406</v>
      </c>
    </row>
    <row r="377" spans="1:8">
      <c r="A377" s="74">
        <v>376</v>
      </c>
      <c r="B377" s="75">
        <v>8.4328703703703711E-2</v>
      </c>
      <c r="C377" s="75">
        <v>8.3738425925925938E-2</v>
      </c>
      <c r="D377" s="74" t="s">
        <v>1070</v>
      </c>
      <c r="E377" s="74" t="s">
        <v>726</v>
      </c>
      <c r="F377" s="74" t="s">
        <v>648</v>
      </c>
      <c r="G377" s="74" t="s">
        <v>995</v>
      </c>
      <c r="H377" s="74">
        <v>758</v>
      </c>
    </row>
    <row r="378" spans="1:8">
      <c r="A378" s="74">
        <v>377</v>
      </c>
      <c r="B378" s="75">
        <v>8.4363425925925925E-2</v>
      </c>
      <c r="C378" s="75">
        <v>8.3171296296296285E-2</v>
      </c>
      <c r="D378" s="74" t="s">
        <v>1071</v>
      </c>
      <c r="E378" s="74"/>
      <c r="F378" s="74" t="s">
        <v>648</v>
      </c>
      <c r="G378" s="74" t="s">
        <v>735</v>
      </c>
      <c r="H378" s="74">
        <v>790</v>
      </c>
    </row>
    <row r="379" spans="1:8">
      <c r="A379" s="74">
        <v>378</v>
      </c>
      <c r="B379" s="75">
        <v>8.4386574074074072E-2</v>
      </c>
      <c r="C379" s="75">
        <v>8.3564814814814814E-2</v>
      </c>
      <c r="D379" s="74" t="s">
        <v>1072</v>
      </c>
      <c r="E379" s="74" t="s">
        <v>960</v>
      </c>
      <c r="F379" s="74" t="s">
        <v>648</v>
      </c>
      <c r="G379" s="74" t="s">
        <v>695</v>
      </c>
      <c r="H379" s="74">
        <v>776</v>
      </c>
    </row>
    <row r="380" spans="1:8">
      <c r="A380" s="74">
        <v>379</v>
      </c>
      <c r="B380" s="75">
        <v>8.4409722222222219E-2</v>
      </c>
      <c r="C380" s="75">
        <v>8.3449074074074078E-2</v>
      </c>
      <c r="D380" s="74" t="s">
        <v>1073</v>
      </c>
      <c r="E380" s="74"/>
      <c r="F380" s="74" t="s">
        <v>636</v>
      </c>
      <c r="G380" s="74" t="s">
        <v>666</v>
      </c>
      <c r="H380" s="74">
        <v>725</v>
      </c>
    </row>
    <row r="381" spans="1:8">
      <c r="A381" s="74">
        <v>380</v>
      </c>
      <c r="B381" s="75">
        <v>8.44212962962963E-2</v>
      </c>
      <c r="C381" s="75">
        <v>8.306712962962963E-2</v>
      </c>
      <c r="D381" s="74" t="s">
        <v>1074</v>
      </c>
      <c r="E381" s="74"/>
      <c r="F381" s="74" t="s">
        <v>648</v>
      </c>
      <c r="G381" s="74" t="s">
        <v>735</v>
      </c>
      <c r="H381" s="74">
        <v>118</v>
      </c>
    </row>
    <row r="382" spans="1:8">
      <c r="A382" s="74">
        <v>381</v>
      </c>
      <c r="B382" s="75">
        <v>8.4490740740740741E-2</v>
      </c>
      <c r="C382" s="75">
        <v>8.3483796296296306E-2</v>
      </c>
      <c r="D382" s="74" t="s">
        <v>1075</v>
      </c>
      <c r="E382" s="74"/>
      <c r="F382" s="74" t="s">
        <v>636</v>
      </c>
      <c r="G382" s="74" t="s">
        <v>670</v>
      </c>
      <c r="H382" s="74">
        <v>520</v>
      </c>
    </row>
    <row r="383" spans="1:8">
      <c r="A383" s="74">
        <v>382</v>
      </c>
      <c r="B383" s="75">
        <v>8.4502314814814808E-2</v>
      </c>
      <c r="C383" s="75">
        <v>8.324074074074074E-2</v>
      </c>
      <c r="D383" s="74" t="s">
        <v>62</v>
      </c>
      <c r="E383" s="74" t="s">
        <v>412</v>
      </c>
      <c r="F383" s="74" t="s">
        <v>636</v>
      </c>
      <c r="G383" s="74" t="s">
        <v>670</v>
      </c>
      <c r="H383" s="74">
        <v>339</v>
      </c>
    </row>
    <row r="384" spans="1:8">
      <c r="A384" s="74">
        <v>383</v>
      </c>
      <c r="B384" s="75">
        <v>8.4525462962962969E-2</v>
      </c>
      <c r="C384" s="75">
        <v>8.4363425925925925E-2</v>
      </c>
      <c r="D384" s="74" t="s">
        <v>1076</v>
      </c>
      <c r="E384" s="74"/>
      <c r="F384" s="74" t="s">
        <v>636</v>
      </c>
      <c r="G384" s="74" t="s">
        <v>666</v>
      </c>
      <c r="H384" s="74">
        <v>238</v>
      </c>
    </row>
    <row r="385" spans="1:8">
      <c r="A385" s="74">
        <v>384</v>
      </c>
      <c r="B385" s="75">
        <v>8.458333333333333E-2</v>
      </c>
      <c r="C385" s="75">
        <v>8.3796296296296299E-2</v>
      </c>
      <c r="D385" s="74" t="s">
        <v>1077</v>
      </c>
      <c r="E385" s="74"/>
      <c r="F385" s="74" t="s">
        <v>636</v>
      </c>
      <c r="G385" s="74" t="s">
        <v>666</v>
      </c>
      <c r="H385" s="74">
        <v>539</v>
      </c>
    </row>
    <row r="386" spans="1:8">
      <c r="A386" s="74">
        <v>385</v>
      </c>
      <c r="B386" s="75">
        <v>8.4594907407407396E-2</v>
      </c>
      <c r="C386" s="75">
        <v>8.324074074074074E-2</v>
      </c>
      <c r="D386" s="74" t="s">
        <v>1078</v>
      </c>
      <c r="E386" s="74"/>
      <c r="F386" s="74" t="s">
        <v>648</v>
      </c>
      <c r="G386" s="74" t="s">
        <v>735</v>
      </c>
      <c r="H386" s="74">
        <v>559</v>
      </c>
    </row>
    <row r="387" spans="1:8">
      <c r="A387" s="74">
        <v>386</v>
      </c>
      <c r="B387" s="75">
        <v>8.4699074074074066E-2</v>
      </c>
      <c r="C387" s="75">
        <v>8.3761574074074072E-2</v>
      </c>
      <c r="D387" s="74" t="s">
        <v>1079</v>
      </c>
      <c r="E387" s="74"/>
      <c r="F387" s="74" t="s">
        <v>636</v>
      </c>
      <c r="G387" s="74" t="s">
        <v>666</v>
      </c>
      <c r="H387" s="74">
        <v>775</v>
      </c>
    </row>
    <row r="388" spans="1:8">
      <c r="A388" s="74">
        <v>387</v>
      </c>
      <c r="B388" s="75">
        <v>8.4803240740740748E-2</v>
      </c>
      <c r="C388" s="75">
        <v>8.3807870370370366E-2</v>
      </c>
      <c r="D388" s="74" t="s">
        <v>1080</v>
      </c>
      <c r="E388" s="74"/>
      <c r="F388" s="74" t="s">
        <v>636</v>
      </c>
      <c r="G388" s="74" t="s">
        <v>681</v>
      </c>
      <c r="H388" s="74">
        <v>40</v>
      </c>
    </row>
    <row r="389" spans="1:8">
      <c r="A389" s="74">
        <v>388</v>
      </c>
      <c r="B389" s="75">
        <v>8.4837962962962962E-2</v>
      </c>
      <c r="C389" s="75">
        <v>8.4837962962962962E-2</v>
      </c>
      <c r="D389" s="74" t="s">
        <v>1081</v>
      </c>
      <c r="E389" s="74"/>
      <c r="F389" s="74" t="s">
        <v>636</v>
      </c>
      <c r="G389" s="74" t="s">
        <v>666</v>
      </c>
      <c r="H389" s="74">
        <v>747</v>
      </c>
    </row>
    <row r="390" spans="1:8">
      <c r="A390" s="74">
        <v>389</v>
      </c>
      <c r="B390" s="75">
        <v>8.4849537037037029E-2</v>
      </c>
      <c r="C390" s="75">
        <v>8.3645833333333322E-2</v>
      </c>
      <c r="D390" s="74" t="s">
        <v>1082</v>
      </c>
      <c r="E390" s="74"/>
      <c r="F390" s="74" t="s">
        <v>648</v>
      </c>
      <c r="G390" s="74" t="s">
        <v>701</v>
      </c>
      <c r="H390" s="74">
        <v>371</v>
      </c>
    </row>
    <row r="391" spans="1:8">
      <c r="A391" s="74">
        <v>390</v>
      </c>
      <c r="B391" s="75">
        <v>8.5034722222222234E-2</v>
      </c>
      <c r="C391" s="75">
        <v>8.4270833333333336E-2</v>
      </c>
      <c r="D391" s="74" t="s">
        <v>1083</v>
      </c>
      <c r="E391" s="74"/>
      <c r="F391" s="74" t="s">
        <v>648</v>
      </c>
      <c r="G391" s="74" t="s">
        <v>735</v>
      </c>
      <c r="H391" s="74">
        <v>199</v>
      </c>
    </row>
    <row r="392" spans="1:8">
      <c r="A392" s="74">
        <v>391</v>
      </c>
      <c r="B392" s="75">
        <v>8.5115740740740742E-2</v>
      </c>
      <c r="C392" s="75">
        <v>8.3831018518518527E-2</v>
      </c>
      <c r="D392" s="74" t="s">
        <v>153</v>
      </c>
      <c r="E392" s="74" t="s">
        <v>412</v>
      </c>
      <c r="F392" s="74" t="s">
        <v>636</v>
      </c>
      <c r="G392" s="74" t="s">
        <v>670</v>
      </c>
      <c r="H392" s="74">
        <v>649</v>
      </c>
    </row>
    <row r="393" spans="1:8">
      <c r="A393" s="74">
        <v>392</v>
      </c>
      <c r="B393" s="75">
        <v>8.5115740740740742E-2</v>
      </c>
      <c r="C393" s="75">
        <v>8.3842592592592594E-2</v>
      </c>
      <c r="D393" s="74" t="s">
        <v>97</v>
      </c>
      <c r="E393" s="74" t="s">
        <v>412</v>
      </c>
      <c r="F393" s="74" t="s">
        <v>636</v>
      </c>
      <c r="G393" s="74" t="s">
        <v>670</v>
      </c>
      <c r="H393" s="74">
        <v>618</v>
      </c>
    </row>
    <row r="394" spans="1:8">
      <c r="A394" s="74">
        <v>393</v>
      </c>
      <c r="B394" s="75">
        <v>8.5173611111111103E-2</v>
      </c>
      <c r="C394" s="75">
        <v>8.4594907407407396E-2</v>
      </c>
      <c r="D394" s="74" t="s">
        <v>1084</v>
      </c>
      <c r="E394" s="74"/>
      <c r="F394" s="74" t="s">
        <v>636</v>
      </c>
      <c r="G394" s="74" t="s">
        <v>666</v>
      </c>
      <c r="H394" s="74">
        <v>783</v>
      </c>
    </row>
    <row r="395" spans="1:8">
      <c r="A395" s="74">
        <v>394</v>
      </c>
      <c r="B395" s="75">
        <v>8.5266203703703705E-2</v>
      </c>
      <c r="C395" s="75">
        <v>8.4560185185185197E-2</v>
      </c>
      <c r="D395" s="74" t="s">
        <v>1085</v>
      </c>
      <c r="E395" s="74"/>
      <c r="F395" s="74" t="s">
        <v>636</v>
      </c>
      <c r="G395" s="74" t="s">
        <v>666</v>
      </c>
      <c r="H395" s="74">
        <v>667</v>
      </c>
    </row>
    <row r="396" spans="1:8">
      <c r="A396" s="74">
        <v>395</v>
      </c>
      <c r="B396" s="75">
        <v>8.5335648148148147E-2</v>
      </c>
      <c r="C396" s="75">
        <v>8.4710648148148146E-2</v>
      </c>
      <c r="D396" s="74" t="s">
        <v>1086</v>
      </c>
      <c r="E396" s="74"/>
      <c r="F396" s="74" t="s">
        <v>648</v>
      </c>
      <c r="G396" s="74" t="s">
        <v>701</v>
      </c>
      <c r="H396" s="74">
        <v>719</v>
      </c>
    </row>
    <row r="397" spans="1:8" ht="28.5">
      <c r="A397" s="74">
        <v>396</v>
      </c>
      <c r="B397" s="75">
        <v>8.5381944444444455E-2</v>
      </c>
      <c r="C397" s="75">
        <v>8.5000000000000006E-2</v>
      </c>
      <c r="D397" s="74" t="s">
        <v>1087</v>
      </c>
      <c r="E397" s="74" t="s">
        <v>1088</v>
      </c>
      <c r="F397" s="74" t="s">
        <v>636</v>
      </c>
      <c r="G397" s="74" t="s">
        <v>681</v>
      </c>
      <c r="H397" s="74">
        <v>351</v>
      </c>
    </row>
    <row r="398" spans="1:8">
      <c r="A398" s="74">
        <v>397</v>
      </c>
      <c r="B398" s="75">
        <v>8.5520833333333338E-2</v>
      </c>
      <c r="C398" s="75">
        <v>8.519675925925925E-2</v>
      </c>
      <c r="D398" s="74" t="s">
        <v>1089</v>
      </c>
      <c r="E398" s="74"/>
      <c r="F398" s="74" t="s">
        <v>636</v>
      </c>
      <c r="G398" s="74" t="s">
        <v>666</v>
      </c>
      <c r="H398" s="74">
        <v>304</v>
      </c>
    </row>
    <row r="399" spans="1:8">
      <c r="A399" s="74">
        <v>398</v>
      </c>
      <c r="B399" s="75">
        <v>8.5555555555555551E-2</v>
      </c>
      <c r="C399" s="75">
        <v>8.4687500000000013E-2</v>
      </c>
      <c r="D399" s="74" t="s">
        <v>1090</v>
      </c>
      <c r="E399" s="74" t="s">
        <v>756</v>
      </c>
      <c r="F399" s="74" t="s">
        <v>636</v>
      </c>
      <c r="G399" s="74" t="s">
        <v>666</v>
      </c>
      <c r="H399" s="74">
        <v>635</v>
      </c>
    </row>
    <row r="400" spans="1:8">
      <c r="A400" s="74">
        <v>399</v>
      </c>
      <c r="B400" s="75">
        <v>8.560185185185186E-2</v>
      </c>
      <c r="C400" s="75">
        <v>8.50462962962963E-2</v>
      </c>
      <c r="D400" s="74" t="s">
        <v>1091</v>
      </c>
      <c r="E400" s="74"/>
      <c r="F400" s="74" t="s">
        <v>648</v>
      </c>
      <c r="G400" s="74" t="s">
        <v>735</v>
      </c>
      <c r="H400" s="74">
        <v>540</v>
      </c>
    </row>
    <row r="401" spans="1:8">
      <c r="A401" s="74">
        <v>400</v>
      </c>
      <c r="B401" s="75">
        <v>8.5613425925925926E-2</v>
      </c>
      <c r="C401" s="75">
        <v>8.5312499999999999E-2</v>
      </c>
      <c r="D401" s="74" t="s">
        <v>1092</v>
      </c>
      <c r="E401" s="74"/>
      <c r="F401" s="74" t="s">
        <v>648</v>
      </c>
      <c r="G401" s="74" t="s">
        <v>695</v>
      </c>
      <c r="H401" s="74">
        <v>420</v>
      </c>
    </row>
    <row r="402" spans="1:8">
      <c r="A402" s="74">
        <v>401</v>
      </c>
      <c r="B402" s="75">
        <v>8.5636574074074087E-2</v>
      </c>
      <c r="C402" s="75">
        <v>8.4444444444444447E-2</v>
      </c>
      <c r="D402" s="74" t="s">
        <v>1093</v>
      </c>
      <c r="E402" s="74"/>
      <c r="F402" s="74" t="s">
        <v>636</v>
      </c>
      <c r="G402" s="74" t="s">
        <v>666</v>
      </c>
      <c r="H402" s="74">
        <v>838</v>
      </c>
    </row>
    <row r="403" spans="1:8">
      <c r="A403" s="74">
        <v>402</v>
      </c>
      <c r="B403" s="75">
        <v>8.5787037037037037E-2</v>
      </c>
      <c r="C403" s="75">
        <v>8.4548611111111116E-2</v>
      </c>
      <c r="D403" s="74" t="s">
        <v>1094</v>
      </c>
      <c r="E403" s="74" t="s">
        <v>940</v>
      </c>
      <c r="F403" s="74" t="s">
        <v>648</v>
      </c>
      <c r="G403" s="74" t="s">
        <v>701</v>
      </c>
      <c r="H403" s="74">
        <v>398</v>
      </c>
    </row>
    <row r="404" spans="1:8">
      <c r="A404" s="74">
        <v>403</v>
      </c>
      <c r="B404" s="75">
        <v>8.5833333333333331E-2</v>
      </c>
      <c r="C404" s="75">
        <v>8.5405092592592588E-2</v>
      </c>
      <c r="D404" s="74" t="s">
        <v>1095</v>
      </c>
      <c r="E404" s="74"/>
      <c r="F404" s="74" t="s">
        <v>636</v>
      </c>
      <c r="G404" s="74" t="s">
        <v>666</v>
      </c>
      <c r="H404" s="74">
        <v>603</v>
      </c>
    </row>
    <row r="405" spans="1:8">
      <c r="A405" s="74">
        <v>404</v>
      </c>
      <c r="B405" s="75">
        <v>8.5879629629629625E-2</v>
      </c>
      <c r="C405" s="75">
        <v>8.5219907407407411E-2</v>
      </c>
      <c r="D405" s="74" t="s">
        <v>1096</v>
      </c>
      <c r="E405" s="74"/>
      <c r="F405" s="74" t="s">
        <v>636</v>
      </c>
      <c r="G405" s="74" t="s">
        <v>681</v>
      </c>
      <c r="H405" s="74">
        <v>342</v>
      </c>
    </row>
    <row r="406" spans="1:8">
      <c r="A406" s="74">
        <v>405</v>
      </c>
      <c r="B406" s="75">
        <v>8.59375E-2</v>
      </c>
      <c r="C406" s="75">
        <v>8.4745370370370374E-2</v>
      </c>
      <c r="D406" s="74" t="s">
        <v>1097</v>
      </c>
      <c r="E406" s="74"/>
      <c r="F406" s="74" t="s">
        <v>636</v>
      </c>
      <c r="G406" s="74" t="s">
        <v>666</v>
      </c>
      <c r="H406" s="74">
        <v>182</v>
      </c>
    </row>
    <row r="407" spans="1:8">
      <c r="A407" s="74">
        <v>406</v>
      </c>
      <c r="B407" s="75">
        <v>8.5949074074074081E-2</v>
      </c>
      <c r="C407" s="75">
        <v>8.5555555555555551E-2</v>
      </c>
      <c r="D407" s="74" t="s">
        <v>1098</v>
      </c>
      <c r="E407" s="74" t="s">
        <v>665</v>
      </c>
      <c r="F407" s="74" t="s">
        <v>636</v>
      </c>
      <c r="G407" s="74" t="s">
        <v>681</v>
      </c>
      <c r="H407" s="74">
        <v>58</v>
      </c>
    </row>
    <row r="408" spans="1:8">
      <c r="A408" s="74">
        <v>407</v>
      </c>
      <c r="B408" s="75">
        <v>8.6006944444444441E-2</v>
      </c>
      <c r="C408" s="75">
        <v>8.4849537037037029E-2</v>
      </c>
      <c r="D408" s="74" t="s">
        <v>32</v>
      </c>
      <c r="E408" s="74" t="s">
        <v>412</v>
      </c>
      <c r="F408" s="74" t="s">
        <v>648</v>
      </c>
      <c r="G408" s="74" t="s">
        <v>701</v>
      </c>
      <c r="H408" s="74">
        <v>302</v>
      </c>
    </row>
    <row r="409" spans="1:8">
      <c r="A409" s="74">
        <v>408</v>
      </c>
      <c r="B409" s="75">
        <v>8.6018518518518508E-2</v>
      </c>
      <c r="C409" s="75">
        <v>8.5115740740740742E-2</v>
      </c>
      <c r="D409" s="74" t="s">
        <v>1099</v>
      </c>
      <c r="E409" s="74"/>
      <c r="F409" s="74" t="s">
        <v>648</v>
      </c>
      <c r="G409" s="74" t="s">
        <v>701</v>
      </c>
      <c r="H409" s="74">
        <v>345</v>
      </c>
    </row>
    <row r="410" spans="1:8">
      <c r="A410" s="74">
        <v>409</v>
      </c>
      <c r="B410" s="75">
        <v>8.6076388888888897E-2</v>
      </c>
      <c r="C410" s="75">
        <v>8.5821759259259264E-2</v>
      </c>
      <c r="D410" s="74" t="s">
        <v>1100</v>
      </c>
      <c r="E410" s="74"/>
      <c r="F410" s="74" t="s">
        <v>648</v>
      </c>
      <c r="G410" s="74" t="s">
        <v>735</v>
      </c>
      <c r="H410" s="74">
        <v>129</v>
      </c>
    </row>
    <row r="411" spans="1:8">
      <c r="A411" s="74">
        <v>410</v>
      </c>
      <c r="B411" s="75">
        <v>8.6087962962962963E-2</v>
      </c>
      <c r="C411" s="75">
        <v>8.5416666666666655E-2</v>
      </c>
      <c r="D411" s="74" t="s">
        <v>1101</v>
      </c>
      <c r="E411" s="74" t="s">
        <v>1102</v>
      </c>
      <c r="F411" s="74" t="s">
        <v>648</v>
      </c>
      <c r="G411" s="74" t="s">
        <v>735</v>
      </c>
      <c r="H411" s="74">
        <v>511</v>
      </c>
    </row>
    <row r="412" spans="1:8">
      <c r="A412" s="74">
        <v>411</v>
      </c>
      <c r="B412" s="75">
        <v>8.6111111111111124E-2</v>
      </c>
      <c r="C412" s="75">
        <v>8.5740740740740742E-2</v>
      </c>
      <c r="D412" s="74" t="s">
        <v>1103</v>
      </c>
      <c r="E412" s="74"/>
      <c r="F412" s="74" t="s">
        <v>648</v>
      </c>
      <c r="G412" s="74" t="s">
        <v>695</v>
      </c>
      <c r="H412" s="74">
        <v>30</v>
      </c>
    </row>
    <row r="413" spans="1:8">
      <c r="A413" s="74">
        <v>412</v>
      </c>
      <c r="B413" s="75">
        <v>8.6122685185185177E-2</v>
      </c>
      <c r="C413" s="75">
        <v>8.5752314814814823E-2</v>
      </c>
      <c r="D413" s="74" t="s">
        <v>1104</v>
      </c>
      <c r="E413" s="74"/>
      <c r="F413" s="74" t="s">
        <v>636</v>
      </c>
      <c r="G413" s="74" t="s">
        <v>681</v>
      </c>
      <c r="H413" s="74">
        <v>598</v>
      </c>
    </row>
    <row r="414" spans="1:8">
      <c r="A414" s="74">
        <v>413</v>
      </c>
      <c r="B414" s="75">
        <v>8.6168981481481485E-2</v>
      </c>
      <c r="C414" s="75">
        <v>8.5995370370370375E-2</v>
      </c>
      <c r="D414" s="74" t="s">
        <v>1105</v>
      </c>
      <c r="E414" s="74"/>
      <c r="F414" s="74" t="s">
        <v>648</v>
      </c>
      <c r="G414" s="74" t="s">
        <v>735</v>
      </c>
      <c r="H414" s="74">
        <v>917</v>
      </c>
    </row>
    <row r="415" spans="1:8">
      <c r="A415" s="74">
        <v>414</v>
      </c>
      <c r="B415" s="75">
        <v>8.6168981481481485E-2</v>
      </c>
      <c r="C415" s="75">
        <v>8.5428240740740735E-2</v>
      </c>
      <c r="D415" s="74" t="s">
        <v>1106</v>
      </c>
      <c r="E415" s="74"/>
      <c r="F415" s="74" t="s">
        <v>636</v>
      </c>
      <c r="G415" s="74" t="s">
        <v>670</v>
      </c>
      <c r="H415" s="74">
        <v>585</v>
      </c>
    </row>
    <row r="416" spans="1:8">
      <c r="A416" s="74">
        <v>415</v>
      </c>
      <c r="B416" s="75">
        <v>8.621527777777778E-2</v>
      </c>
      <c r="C416" s="75">
        <v>8.5821759259259264E-2</v>
      </c>
      <c r="D416" s="74" t="s">
        <v>1107</v>
      </c>
      <c r="E416" s="74"/>
      <c r="F416" s="74" t="s">
        <v>636</v>
      </c>
      <c r="G416" s="74" t="s">
        <v>670</v>
      </c>
      <c r="H416" s="74">
        <v>608</v>
      </c>
    </row>
    <row r="417" spans="1:8">
      <c r="A417" s="74">
        <v>416</v>
      </c>
      <c r="B417" s="75">
        <v>8.6238425925925913E-2</v>
      </c>
      <c r="C417" s="75">
        <v>8.5300925925925919E-2</v>
      </c>
      <c r="D417" s="74" t="s">
        <v>1108</v>
      </c>
      <c r="E417" s="74" t="s">
        <v>842</v>
      </c>
      <c r="F417" s="74" t="s">
        <v>648</v>
      </c>
      <c r="G417" s="74" t="s">
        <v>995</v>
      </c>
      <c r="H417" s="74">
        <v>281</v>
      </c>
    </row>
    <row r="418" spans="1:8">
      <c r="A418" s="74">
        <v>417</v>
      </c>
      <c r="B418" s="75">
        <v>8.6249999999999993E-2</v>
      </c>
      <c r="C418" s="75">
        <v>8.6018518518518508E-2</v>
      </c>
      <c r="D418" s="74" t="s">
        <v>1109</v>
      </c>
      <c r="E418" s="74"/>
      <c r="F418" s="74" t="s">
        <v>636</v>
      </c>
      <c r="G418" s="74" t="s">
        <v>681</v>
      </c>
      <c r="H418" s="74">
        <v>271</v>
      </c>
    </row>
    <row r="419" spans="1:8">
      <c r="A419" s="74">
        <v>418</v>
      </c>
      <c r="B419" s="75">
        <v>8.6296296296296301E-2</v>
      </c>
      <c r="C419" s="75">
        <v>8.5312499999999999E-2</v>
      </c>
      <c r="D419" s="74" t="s">
        <v>1110</v>
      </c>
      <c r="E419" s="74"/>
      <c r="F419" s="74" t="s">
        <v>636</v>
      </c>
      <c r="G419" s="74" t="s">
        <v>670</v>
      </c>
      <c r="H419" s="74">
        <v>344</v>
      </c>
    </row>
    <row r="420" spans="1:8">
      <c r="A420" s="74">
        <v>419</v>
      </c>
      <c r="B420" s="75">
        <v>8.6307870370370368E-2</v>
      </c>
      <c r="C420" s="75">
        <v>8.6030092592592589E-2</v>
      </c>
      <c r="D420" s="74" t="s">
        <v>1111</v>
      </c>
      <c r="E420" s="74"/>
      <c r="F420" s="74" t="s">
        <v>648</v>
      </c>
      <c r="G420" s="74" t="s">
        <v>735</v>
      </c>
      <c r="H420" s="74">
        <v>292</v>
      </c>
    </row>
    <row r="421" spans="1:8">
      <c r="A421" s="74">
        <v>420</v>
      </c>
      <c r="B421" s="75">
        <v>8.6469907407407412E-2</v>
      </c>
      <c r="C421" s="75">
        <v>8.5879629629629625E-2</v>
      </c>
      <c r="D421" s="74" t="s">
        <v>1112</v>
      </c>
      <c r="E421" s="74" t="s">
        <v>1113</v>
      </c>
      <c r="F421" s="74" t="s">
        <v>648</v>
      </c>
      <c r="G421" s="74" t="s">
        <v>695</v>
      </c>
      <c r="H421" s="74">
        <v>267</v>
      </c>
    </row>
    <row r="422" spans="1:8">
      <c r="A422" s="74">
        <v>421</v>
      </c>
      <c r="B422" s="75">
        <v>8.6585648148148162E-2</v>
      </c>
      <c r="C422" s="75">
        <v>8.5358796296296294E-2</v>
      </c>
      <c r="D422" s="74" t="s">
        <v>1114</v>
      </c>
      <c r="E422" s="74" t="s">
        <v>940</v>
      </c>
      <c r="F422" s="74" t="s">
        <v>636</v>
      </c>
      <c r="G422" s="74" t="s">
        <v>670</v>
      </c>
      <c r="H422" s="74">
        <v>394</v>
      </c>
    </row>
    <row r="423" spans="1:8">
      <c r="A423" s="74">
        <v>422</v>
      </c>
      <c r="B423" s="75">
        <v>8.6643518518518522E-2</v>
      </c>
      <c r="C423" s="75">
        <v>8.6249999999999993E-2</v>
      </c>
      <c r="D423" s="74" t="s">
        <v>1115</v>
      </c>
      <c r="E423" s="74" t="s">
        <v>846</v>
      </c>
      <c r="F423" s="74" t="s">
        <v>636</v>
      </c>
      <c r="G423" s="74" t="s">
        <v>666</v>
      </c>
      <c r="H423" s="74">
        <v>762</v>
      </c>
    </row>
    <row r="424" spans="1:8">
      <c r="A424" s="74">
        <v>423</v>
      </c>
      <c r="B424" s="75">
        <v>8.7210648148148148E-2</v>
      </c>
      <c r="C424" s="75">
        <v>8.6909722222222222E-2</v>
      </c>
      <c r="D424" s="74" t="s">
        <v>1116</v>
      </c>
      <c r="E424" s="74" t="s">
        <v>842</v>
      </c>
      <c r="F424" s="74" t="s">
        <v>636</v>
      </c>
      <c r="G424" s="74" t="s">
        <v>670</v>
      </c>
      <c r="H424" s="74">
        <v>109</v>
      </c>
    </row>
    <row r="425" spans="1:8">
      <c r="A425" s="74">
        <v>424</v>
      </c>
      <c r="B425" s="75">
        <v>8.7280092592592604E-2</v>
      </c>
      <c r="C425" s="75">
        <v>8.6319444444444449E-2</v>
      </c>
      <c r="D425" s="74" t="s">
        <v>1117</v>
      </c>
      <c r="E425" s="74"/>
      <c r="F425" s="74" t="s">
        <v>636</v>
      </c>
      <c r="G425" s="74" t="s">
        <v>666</v>
      </c>
      <c r="H425" s="74">
        <v>646</v>
      </c>
    </row>
    <row r="426" spans="1:8">
      <c r="A426" s="74">
        <v>425</v>
      </c>
      <c r="B426" s="75">
        <v>8.7361111111111112E-2</v>
      </c>
      <c r="C426" s="75">
        <v>8.6550925925925934E-2</v>
      </c>
      <c r="D426" s="74" t="s">
        <v>1118</v>
      </c>
      <c r="E426" s="74" t="s">
        <v>960</v>
      </c>
      <c r="F426" s="74" t="s">
        <v>636</v>
      </c>
      <c r="G426" s="74" t="s">
        <v>733</v>
      </c>
      <c r="H426" s="74">
        <v>784</v>
      </c>
    </row>
    <row r="427" spans="1:8">
      <c r="A427" s="74">
        <v>426</v>
      </c>
      <c r="B427" s="75">
        <v>8.74537037037037E-2</v>
      </c>
      <c r="C427" s="75">
        <v>8.6412037037037037E-2</v>
      </c>
      <c r="D427" s="74" t="s">
        <v>1119</v>
      </c>
      <c r="E427" s="74"/>
      <c r="F427" s="74" t="s">
        <v>636</v>
      </c>
      <c r="G427" s="74" t="s">
        <v>670</v>
      </c>
      <c r="H427" s="74">
        <v>524</v>
      </c>
    </row>
    <row r="428" spans="1:8">
      <c r="A428" s="74">
        <v>427</v>
      </c>
      <c r="B428" s="75">
        <v>8.7476851851851847E-2</v>
      </c>
      <c r="C428" s="75">
        <v>8.5902777777777772E-2</v>
      </c>
      <c r="D428" s="74" t="s">
        <v>1120</v>
      </c>
      <c r="E428" s="74"/>
      <c r="F428" s="74" t="s">
        <v>636</v>
      </c>
      <c r="G428" s="74" t="s">
        <v>681</v>
      </c>
      <c r="H428" s="74">
        <v>842</v>
      </c>
    </row>
    <row r="429" spans="1:8">
      <c r="A429" s="74">
        <v>428</v>
      </c>
      <c r="B429" s="75">
        <v>8.7534722222222208E-2</v>
      </c>
      <c r="C429" s="75">
        <v>8.6319444444444449E-2</v>
      </c>
      <c r="D429" s="74" t="s">
        <v>1121</v>
      </c>
      <c r="E429" s="74"/>
      <c r="F429" s="74" t="s">
        <v>636</v>
      </c>
      <c r="G429" s="74" t="s">
        <v>670</v>
      </c>
      <c r="H429" s="74">
        <v>921</v>
      </c>
    </row>
    <row r="430" spans="1:8">
      <c r="A430" s="74">
        <v>429</v>
      </c>
      <c r="B430" s="75">
        <v>8.7534722222222208E-2</v>
      </c>
      <c r="C430" s="75">
        <v>8.6307870370370368E-2</v>
      </c>
      <c r="D430" s="74" t="s">
        <v>1122</v>
      </c>
      <c r="E430" s="74"/>
      <c r="F430" s="74" t="s">
        <v>648</v>
      </c>
      <c r="G430" s="74" t="s">
        <v>735</v>
      </c>
      <c r="H430" s="74">
        <v>232</v>
      </c>
    </row>
    <row r="431" spans="1:8">
      <c r="A431" s="74">
        <v>430</v>
      </c>
      <c r="B431" s="75">
        <v>8.7662037037037024E-2</v>
      </c>
      <c r="C431" s="75">
        <v>8.6400462962962957E-2</v>
      </c>
      <c r="D431" s="74" t="s">
        <v>64</v>
      </c>
      <c r="E431" s="74" t="s">
        <v>412</v>
      </c>
      <c r="F431" s="74" t="s">
        <v>636</v>
      </c>
      <c r="G431" s="74" t="s">
        <v>666</v>
      </c>
      <c r="H431" s="74">
        <v>341</v>
      </c>
    </row>
    <row r="432" spans="1:8">
      <c r="A432" s="74">
        <v>431</v>
      </c>
      <c r="B432" s="75">
        <v>8.7719907407407413E-2</v>
      </c>
      <c r="C432" s="75">
        <v>8.6770833333333339E-2</v>
      </c>
      <c r="D432" s="74" t="s">
        <v>1123</v>
      </c>
      <c r="E432" s="74"/>
      <c r="F432" s="74" t="s">
        <v>648</v>
      </c>
      <c r="G432" s="74" t="s">
        <v>701</v>
      </c>
      <c r="H432" s="74">
        <v>664</v>
      </c>
    </row>
    <row r="433" spans="1:8">
      <c r="A433" s="74">
        <v>432</v>
      </c>
      <c r="B433" s="75">
        <v>8.7754629629629641E-2</v>
      </c>
      <c r="C433" s="75">
        <v>8.7395833333333339E-2</v>
      </c>
      <c r="D433" s="74" t="s">
        <v>1124</v>
      </c>
      <c r="E433" s="74"/>
      <c r="F433" s="74" t="s">
        <v>636</v>
      </c>
      <c r="G433" s="74" t="s">
        <v>681</v>
      </c>
      <c r="H433" s="74">
        <v>732</v>
      </c>
    </row>
    <row r="434" spans="1:8">
      <c r="A434" s="74">
        <v>433</v>
      </c>
      <c r="B434" s="75">
        <v>8.7766203703703707E-2</v>
      </c>
      <c r="C434" s="75">
        <v>8.666666666666667E-2</v>
      </c>
      <c r="D434" s="74" t="s">
        <v>1125</v>
      </c>
      <c r="E434" s="74"/>
      <c r="F434" s="74" t="s">
        <v>636</v>
      </c>
      <c r="G434" s="74" t="s">
        <v>670</v>
      </c>
      <c r="H434" s="74">
        <v>241</v>
      </c>
    </row>
    <row r="435" spans="1:8">
      <c r="A435" s="74">
        <v>434</v>
      </c>
      <c r="B435" s="75">
        <v>8.7789351851851841E-2</v>
      </c>
      <c r="C435" s="75">
        <v>8.622685185185186E-2</v>
      </c>
      <c r="D435" s="74" t="s">
        <v>561</v>
      </c>
      <c r="E435" s="74" t="s">
        <v>412</v>
      </c>
      <c r="F435" s="74" t="s">
        <v>636</v>
      </c>
      <c r="G435" s="74" t="s">
        <v>681</v>
      </c>
      <c r="H435" s="74">
        <v>300</v>
      </c>
    </row>
    <row r="436" spans="1:8">
      <c r="A436" s="74">
        <v>435</v>
      </c>
      <c r="B436" s="75">
        <v>8.7824074074074068E-2</v>
      </c>
      <c r="C436" s="75">
        <v>8.7060185185185171E-2</v>
      </c>
      <c r="D436" s="74" t="s">
        <v>1126</v>
      </c>
      <c r="E436" s="74"/>
      <c r="F436" s="74" t="s">
        <v>636</v>
      </c>
      <c r="G436" s="74" t="s">
        <v>670</v>
      </c>
      <c r="H436" s="74">
        <v>685</v>
      </c>
    </row>
    <row r="437" spans="1:8">
      <c r="A437" s="74">
        <v>436</v>
      </c>
      <c r="B437" s="75">
        <v>8.7928240740740737E-2</v>
      </c>
      <c r="C437" s="75">
        <v>8.7141203703703707E-2</v>
      </c>
      <c r="D437" s="74" t="s">
        <v>1127</v>
      </c>
      <c r="E437" s="74"/>
      <c r="F437" s="74" t="s">
        <v>636</v>
      </c>
      <c r="G437" s="74" t="s">
        <v>666</v>
      </c>
      <c r="H437" s="74">
        <v>463</v>
      </c>
    </row>
    <row r="438" spans="1:8" ht="28.5">
      <c r="A438" s="74">
        <v>437</v>
      </c>
      <c r="B438" s="75">
        <v>8.7962962962962965E-2</v>
      </c>
      <c r="C438" s="75">
        <v>8.6759259259259258E-2</v>
      </c>
      <c r="D438" s="74" t="s">
        <v>1128</v>
      </c>
      <c r="E438" s="74" t="s">
        <v>1129</v>
      </c>
      <c r="F438" s="74" t="s">
        <v>636</v>
      </c>
      <c r="G438" s="74" t="s">
        <v>670</v>
      </c>
      <c r="H438" s="74">
        <v>372</v>
      </c>
    </row>
    <row r="439" spans="1:8">
      <c r="A439" s="74">
        <v>438</v>
      </c>
      <c r="B439" s="75">
        <v>8.8043981481481473E-2</v>
      </c>
      <c r="C439" s="75">
        <v>8.7719907407407413E-2</v>
      </c>
      <c r="D439" s="74" t="s">
        <v>1130</v>
      </c>
      <c r="E439" s="74" t="s">
        <v>685</v>
      </c>
      <c r="F439" s="74" t="s">
        <v>648</v>
      </c>
      <c r="G439" s="74" t="s">
        <v>695</v>
      </c>
      <c r="H439" s="74">
        <v>734</v>
      </c>
    </row>
    <row r="440" spans="1:8">
      <c r="A440" s="74">
        <v>439</v>
      </c>
      <c r="B440" s="75">
        <v>8.8113425925925928E-2</v>
      </c>
      <c r="C440" s="75">
        <v>8.6874999999999994E-2</v>
      </c>
      <c r="D440" s="74" t="s">
        <v>1131</v>
      </c>
      <c r="E440" s="74" t="s">
        <v>412</v>
      </c>
      <c r="F440" s="74" t="s">
        <v>648</v>
      </c>
      <c r="G440" s="74" t="s">
        <v>695</v>
      </c>
      <c r="H440" s="74">
        <v>237</v>
      </c>
    </row>
    <row r="441" spans="1:8">
      <c r="A441" s="74">
        <v>440</v>
      </c>
      <c r="B441" s="75">
        <v>8.8217592592592597E-2</v>
      </c>
      <c r="C441" s="75">
        <v>8.7685185185185185E-2</v>
      </c>
      <c r="D441" s="74" t="s">
        <v>1132</v>
      </c>
      <c r="E441" s="74"/>
      <c r="F441" s="74" t="s">
        <v>648</v>
      </c>
      <c r="G441" s="74" t="s">
        <v>735</v>
      </c>
      <c r="H441" s="74">
        <v>707</v>
      </c>
    </row>
    <row r="442" spans="1:8">
      <c r="A442" s="74">
        <v>441</v>
      </c>
      <c r="B442" s="75">
        <v>8.8321759259259267E-2</v>
      </c>
      <c r="C442" s="75">
        <v>8.7349537037037031E-2</v>
      </c>
      <c r="D442" s="74" t="s">
        <v>1133</v>
      </c>
      <c r="E442" s="74"/>
      <c r="F442" s="74" t="s">
        <v>636</v>
      </c>
      <c r="G442" s="74" t="s">
        <v>681</v>
      </c>
      <c r="H442" s="74">
        <v>28</v>
      </c>
    </row>
    <row r="443" spans="1:8">
      <c r="A443" s="74">
        <v>442</v>
      </c>
      <c r="B443" s="75">
        <v>8.8402777777777775E-2</v>
      </c>
      <c r="C443" s="75">
        <v>8.740740740740742E-2</v>
      </c>
      <c r="D443" s="74" t="s">
        <v>1134</v>
      </c>
      <c r="E443" s="74"/>
      <c r="F443" s="74" t="s">
        <v>636</v>
      </c>
      <c r="G443" s="74" t="s">
        <v>670</v>
      </c>
      <c r="H443" s="74">
        <v>449</v>
      </c>
    </row>
    <row r="444" spans="1:8">
      <c r="A444" s="74">
        <v>443</v>
      </c>
      <c r="B444" s="75">
        <v>8.8611111111111099E-2</v>
      </c>
      <c r="C444" s="75">
        <v>8.7789351851851841E-2</v>
      </c>
      <c r="D444" s="74" t="s">
        <v>1135</v>
      </c>
      <c r="E444" s="74"/>
      <c r="F444" s="74" t="s">
        <v>648</v>
      </c>
      <c r="G444" s="74" t="s">
        <v>701</v>
      </c>
      <c r="H444" s="74">
        <v>439</v>
      </c>
    </row>
    <row r="445" spans="1:8">
      <c r="A445" s="74">
        <v>444</v>
      </c>
      <c r="B445" s="75">
        <v>8.8611111111111099E-2</v>
      </c>
      <c r="C445" s="75">
        <v>8.8611111111111099E-2</v>
      </c>
      <c r="D445" s="74" t="s">
        <v>1136</v>
      </c>
      <c r="E445" s="74"/>
      <c r="F445" s="74" t="s">
        <v>636</v>
      </c>
      <c r="G445" s="74" t="s">
        <v>670</v>
      </c>
      <c r="H445" s="74">
        <v>727</v>
      </c>
    </row>
    <row r="446" spans="1:8">
      <c r="A446" s="74">
        <v>445</v>
      </c>
      <c r="B446" s="75">
        <v>8.8657407407407407E-2</v>
      </c>
      <c r="C446" s="75">
        <v>8.8449074074074083E-2</v>
      </c>
      <c r="D446" s="74" t="s">
        <v>1137</v>
      </c>
      <c r="E446" s="74"/>
      <c r="F446" s="74" t="s">
        <v>636</v>
      </c>
      <c r="G446" s="74" t="s">
        <v>666</v>
      </c>
      <c r="H446" s="74">
        <v>525</v>
      </c>
    </row>
    <row r="447" spans="1:8">
      <c r="A447" s="74">
        <v>446</v>
      </c>
      <c r="B447" s="75">
        <v>8.8715277777777782E-2</v>
      </c>
      <c r="C447" s="75">
        <v>8.7476851851851847E-2</v>
      </c>
      <c r="D447" s="74" t="s">
        <v>1138</v>
      </c>
      <c r="E447" s="74" t="s">
        <v>1139</v>
      </c>
      <c r="F447" s="74" t="s">
        <v>636</v>
      </c>
      <c r="G447" s="74" t="s">
        <v>681</v>
      </c>
      <c r="H447" s="74">
        <v>874</v>
      </c>
    </row>
    <row r="448" spans="1:8">
      <c r="A448" s="74">
        <v>447</v>
      </c>
      <c r="B448" s="75">
        <v>8.880787037037037E-2</v>
      </c>
      <c r="C448" s="75">
        <v>8.7581018518518516E-2</v>
      </c>
      <c r="D448" s="74" t="s">
        <v>1140</v>
      </c>
      <c r="E448" s="74" t="s">
        <v>940</v>
      </c>
      <c r="F448" s="74" t="s">
        <v>648</v>
      </c>
      <c r="G448" s="74" t="s">
        <v>695</v>
      </c>
      <c r="H448" s="74">
        <v>397</v>
      </c>
    </row>
    <row r="449" spans="1:8">
      <c r="A449" s="74">
        <v>448</v>
      </c>
      <c r="B449" s="75">
        <v>8.8888888888888892E-2</v>
      </c>
      <c r="C449" s="75">
        <v>8.7638888888888891E-2</v>
      </c>
      <c r="D449" s="74" t="s">
        <v>66</v>
      </c>
      <c r="E449" s="74" t="s">
        <v>412</v>
      </c>
      <c r="F449" s="74" t="s">
        <v>648</v>
      </c>
      <c r="G449" s="74" t="s">
        <v>701</v>
      </c>
      <c r="H449" s="74">
        <v>809</v>
      </c>
    </row>
    <row r="450" spans="1:8">
      <c r="A450" s="74">
        <v>449</v>
      </c>
      <c r="B450" s="75">
        <v>8.8900462962962959E-2</v>
      </c>
      <c r="C450" s="75">
        <v>8.7581018518518516E-2</v>
      </c>
      <c r="D450" s="74" t="s">
        <v>1141</v>
      </c>
      <c r="E450" s="74"/>
      <c r="F450" s="74" t="s">
        <v>636</v>
      </c>
      <c r="G450" s="74" t="s">
        <v>666</v>
      </c>
      <c r="H450" s="74">
        <v>231</v>
      </c>
    </row>
    <row r="451" spans="1:8">
      <c r="A451" s="74">
        <v>450</v>
      </c>
      <c r="B451" s="75">
        <v>8.8946759259259267E-2</v>
      </c>
      <c r="C451" s="75">
        <v>8.8090277777777781E-2</v>
      </c>
      <c r="D451" s="74" t="s">
        <v>1142</v>
      </c>
      <c r="E451" s="74" t="s">
        <v>693</v>
      </c>
      <c r="F451" s="74" t="s">
        <v>648</v>
      </c>
      <c r="G451" s="74" t="s">
        <v>735</v>
      </c>
      <c r="H451" s="74">
        <v>81</v>
      </c>
    </row>
    <row r="452" spans="1:8">
      <c r="A452" s="74">
        <v>451</v>
      </c>
      <c r="B452" s="75">
        <v>8.89699074074074E-2</v>
      </c>
      <c r="C452" s="75">
        <v>8.7939814814814818E-2</v>
      </c>
      <c r="D452" s="74" t="s">
        <v>1143</v>
      </c>
      <c r="E452" s="74"/>
      <c r="F452" s="74" t="s">
        <v>648</v>
      </c>
      <c r="G452" s="74" t="s">
        <v>735</v>
      </c>
      <c r="H452" s="74">
        <v>622</v>
      </c>
    </row>
    <row r="453" spans="1:8">
      <c r="A453" s="74">
        <v>452</v>
      </c>
      <c r="B453" s="75">
        <v>8.9039351851851856E-2</v>
      </c>
      <c r="C453" s="75">
        <v>8.8391203703703694E-2</v>
      </c>
      <c r="D453" s="74" t="s">
        <v>1144</v>
      </c>
      <c r="E453" s="74"/>
      <c r="F453" s="74" t="s">
        <v>636</v>
      </c>
      <c r="G453" s="74" t="s">
        <v>670</v>
      </c>
      <c r="H453" s="74">
        <v>403</v>
      </c>
    </row>
    <row r="454" spans="1:8">
      <c r="A454" s="74">
        <v>453</v>
      </c>
      <c r="B454" s="75">
        <v>8.9050925925925936E-2</v>
      </c>
      <c r="C454" s="75">
        <v>8.8379629629629627E-2</v>
      </c>
      <c r="D454" s="74" t="s">
        <v>1145</v>
      </c>
      <c r="E454" s="74"/>
      <c r="F454" s="74" t="s">
        <v>648</v>
      </c>
      <c r="G454" s="74" t="s">
        <v>701</v>
      </c>
      <c r="H454" s="74">
        <v>404</v>
      </c>
    </row>
    <row r="455" spans="1:8">
      <c r="A455" s="74">
        <v>454</v>
      </c>
      <c r="B455" s="75">
        <v>8.9293981481481488E-2</v>
      </c>
      <c r="C455" s="75">
        <v>8.8495370370370363E-2</v>
      </c>
      <c r="D455" s="74" t="s">
        <v>1146</v>
      </c>
      <c r="E455" s="74"/>
      <c r="F455" s="74" t="s">
        <v>648</v>
      </c>
      <c r="G455" s="74" t="s">
        <v>701</v>
      </c>
      <c r="H455" s="74">
        <v>746</v>
      </c>
    </row>
    <row r="456" spans="1:8">
      <c r="A456" s="74">
        <v>455</v>
      </c>
      <c r="B456" s="75">
        <v>8.9467592592592585E-2</v>
      </c>
      <c r="C456" s="75">
        <v>8.8611111111111099E-2</v>
      </c>
      <c r="D456" s="74" t="s">
        <v>1147</v>
      </c>
      <c r="E456" s="74"/>
      <c r="F456" s="74" t="s">
        <v>648</v>
      </c>
      <c r="G456" s="74" t="s">
        <v>695</v>
      </c>
      <c r="H456" s="74">
        <v>485</v>
      </c>
    </row>
    <row r="457" spans="1:8">
      <c r="A457" s="74">
        <v>456</v>
      </c>
      <c r="B457" s="75">
        <v>8.9502314814814812E-2</v>
      </c>
      <c r="C457" s="75">
        <v>8.9120370370370364E-2</v>
      </c>
      <c r="D457" s="74" t="s">
        <v>1148</v>
      </c>
      <c r="E457" s="74"/>
      <c r="F457" s="74" t="s">
        <v>636</v>
      </c>
      <c r="G457" s="74" t="s">
        <v>681</v>
      </c>
      <c r="H457" s="74">
        <v>552</v>
      </c>
    </row>
    <row r="458" spans="1:8">
      <c r="A458" s="74">
        <v>457</v>
      </c>
      <c r="B458" s="75">
        <v>8.9502314814814812E-2</v>
      </c>
      <c r="C458" s="75">
        <v>8.8645833333333326E-2</v>
      </c>
      <c r="D458" s="74" t="s">
        <v>1149</v>
      </c>
      <c r="E458" s="74" t="s">
        <v>1150</v>
      </c>
      <c r="F458" s="74" t="s">
        <v>636</v>
      </c>
      <c r="G458" s="74" t="s">
        <v>681</v>
      </c>
      <c r="H458" s="74">
        <v>769</v>
      </c>
    </row>
    <row r="459" spans="1:8">
      <c r="A459" s="74">
        <v>458</v>
      </c>
      <c r="B459" s="75">
        <v>8.9548611111111107E-2</v>
      </c>
      <c r="C459" s="75">
        <v>8.8263888888888878E-2</v>
      </c>
      <c r="D459" s="74" t="s">
        <v>65</v>
      </c>
      <c r="E459" s="74" t="s">
        <v>412</v>
      </c>
      <c r="F459" s="74" t="s">
        <v>648</v>
      </c>
      <c r="G459" s="74" t="s">
        <v>695</v>
      </c>
      <c r="H459" s="74">
        <v>158</v>
      </c>
    </row>
    <row r="460" spans="1:8">
      <c r="A460" s="74">
        <v>459</v>
      </c>
      <c r="B460" s="75">
        <v>8.9548611111111107E-2</v>
      </c>
      <c r="C460" s="75">
        <v>8.8252314814814811E-2</v>
      </c>
      <c r="D460" s="74" t="s">
        <v>551</v>
      </c>
      <c r="E460" s="74" t="s">
        <v>412</v>
      </c>
      <c r="F460" s="74" t="s">
        <v>636</v>
      </c>
      <c r="G460" s="74" t="s">
        <v>681</v>
      </c>
      <c r="H460" s="74">
        <v>157</v>
      </c>
    </row>
    <row r="461" spans="1:8">
      <c r="A461" s="74">
        <v>460</v>
      </c>
      <c r="B461" s="75">
        <v>8.9583333333333334E-2</v>
      </c>
      <c r="C461" s="75">
        <v>8.9016203703703708E-2</v>
      </c>
      <c r="D461" s="74" t="s">
        <v>1151</v>
      </c>
      <c r="E461" s="74"/>
      <c r="F461" s="74" t="s">
        <v>648</v>
      </c>
      <c r="G461" s="74" t="s">
        <v>695</v>
      </c>
      <c r="H461" s="74">
        <v>683</v>
      </c>
    </row>
    <row r="462" spans="1:8">
      <c r="A462" s="74">
        <v>461</v>
      </c>
      <c r="B462" s="75">
        <v>8.9606481481481481E-2</v>
      </c>
      <c r="C462" s="75">
        <v>8.851851851851851E-2</v>
      </c>
      <c r="D462" s="74" t="s">
        <v>1152</v>
      </c>
      <c r="E462" s="74"/>
      <c r="F462" s="74" t="s">
        <v>648</v>
      </c>
      <c r="G462" s="74" t="s">
        <v>735</v>
      </c>
      <c r="H462" s="74">
        <v>448</v>
      </c>
    </row>
    <row r="463" spans="1:8">
      <c r="A463" s="74">
        <v>462</v>
      </c>
      <c r="B463" s="75">
        <v>8.9606481481481481E-2</v>
      </c>
      <c r="C463" s="75">
        <v>8.851851851851851E-2</v>
      </c>
      <c r="D463" s="74" t="s">
        <v>1153</v>
      </c>
      <c r="E463" s="74"/>
      <c r="F463" s="74" t="s">
        <v>636</v>
      </c>
      <c r="G463" s="74" t="s">
        <v>670</v>
      </c>
      <c r="H463" s="74">
        <v>490</v>
      </c>
    </row>
    <row r="464" spans="1:8">
      <c r="A464" s="74">
        <v>463</v>
      </c>
      <c r="B464" s="75">
        <v>8.9629629629629629E-2</v>
      </c>
      <c r="C464" s="75">
        <v>8.8344907407407414E-2</v>
      </c>
      <c r="D464" s="74" t="s">
        <v>52</v>
      </c>
      <c r="E464" s="74" t="s">
        <v>412</v>
      </c>
      <c r="F464" s="74" t="s">
        <v>636</v>
      </c>
      <c r="G464" s="74" t="s">
        <v>681</v>
      </c>
      <c r="H464" s="74">
        <v>679</v>
      </c>
    </row>
    <row r="465" spans="1:8">
      <c r="A465" s="74">
        <v>464</v>
      </c>
      <c r="B465" s="75">
        <v>8.9780092592592606E-2</v>
      </c>
      <c r="C465" s="75">
        <v>8.89699074074074E-2</v>
      </c>
      <c r="D465" s="74" t="s">
        <v>1154</v>
      </c>
      <c r="E465" s="74"/>
      <c r="F465" s="74" t="s">
        <v>636</v>
      </c>
      <c r="G465" s="74" t="s">
        <v>670</v>
      </c>
      <c r="H465" s="74">
        <v>548</v>
      </c>
    </row>
    <row r="466" spans="1:8">
      <c r="A466" s="74">
        <v>465</v>
      </c>
      <c r="B466" s="75">
        <v>8.9837962962962967E-2</v>
      </c>
      <c r="C466" s="75">
        <v>8.8576388888888899E-2</v>
      </c>
      <c r="D466" s="74" t="s">
        <v>1155</v>
      </c>
      <c r="E466" s="74" t="s">
        <v>412</v>
      </c>
      <c r="F466" s="74" t="s">
        <v>648</v>
      </c>
      <c r="G466" s="74" t="s">
        <v>695</v>
      </c>
      <c r="H466" s="74">
        <v>620</v>
      </c>
    </row>
    <row r="467" spans="1:8">
      <c r="A467" s="74">
        <v>466</v>
      </c>
      <c r="B467" s="75">
        <v>8.9861111111111114E-2</v>
      </c>
      <c r="C467" s="75">
        <v>8.8912037037037039E-2</v>
      </c>
      <c r="D467" s="74" t="s">
        <v>1156</v>
      </c>
      <c r="E467" s="74"/>
      <c r="F467" s="74" t="s">
        <v>636</v>
      </c>
      <c r="G467" s="74" t="s">
        <v>733</v>
      </c>
      <c r="H467" s="74">
        <v>704</v>
      </c>
    </row>
    <row r="468" spans="1:8">
      <c r="A468" s="74">
        <v>467</v>
      </c>
      <c r="B468" s="75">
        <v>8.9918981481481475E-2</v>
      </c>
      <c r="C468" s="75">
        <v>8.9074074074074083E-2</v>
      </c>
      <c r="D468" s="74" t="s">
        <v>1157</v>
      </c>
      <c r="E468" s="74" t="s">
        <v>775</v>
      </c>
      <c r="F468" s="74" t="s">
        <v>648</v>
      </c>
      <c r="G468" s="74" t="s">
        <v>695</v>
      </c>
      <c r="H468" s="74">
        <v>139</v>
      </c>
    </row>
    <row r="469" spans="1:8">
      <c r="A469" s="74">
        <v>468</v>
      </c>
      <c r="B469" s="75">
        <v>8.9965277777777783E-2</v>
      </c>
      <c r="C469" s="75">
        <v>8.9016203703703708E-2</v>
      </c>
      <c r="D469" s="74" t="s">
        <v>1158</v>
      </c>
      <c r="E469" s="74"/>
      <c r="F469" s="74" t="s">
        <v>636</v>
      </c>
      <c r="G469" s="74" t="s">
        <v>666</v>
      </c>
      <c r="H469" s="74">
        <v>860</v>
      </c>
    </row>
    <row r="470" spans="1:8">
      <c r="A470" s="74">
        <v>469</v>
      </c>
      <c r="B470" s="75">
        <v>8.997685185185185E-2</v>
      </c>
      <c r="C470" s="75">
        <v>8.9178240740740752E-2</v>
      </c>
      <c r="D470" s="74" t="s">
        <v>1159</v>
      </c>
      <c r="E470" s="74"/>
      <c r="F470" s="74" t="s">
        <v>636</v>
      </c>
      <c r="G470" s="74" t="s">
        <v>666</v>
      </c>
      <c r="H470" s="74">
        <v>653</v>
      </c>
    </row>
    <row r="471" spans="1:8">
      <c r="A471" s="74">
        <v>470</v>
      </c>
      <c r="B471" s="75">
        <v>9.0104166666666666E-2</v>
      </c>
      <c r="C471" s="75">
        <v>8.9826388888888886E-2</v>
      </c>
      <c r="D471" s="74" t="s">
        <v>1160</v>
      </c>
      <c r="E471" s="74" t="s">
        <v>688</v>
      </c>
      <c r="F471" s="74" t="s">
        <v>636</v>
      </c>
      <c r="G471" s="74" t="s">
        <v>670</v>
      </c>
      <c r="H471" s="74">
        <v>487</v>
      </c>
    </row>
    <row r="472" spans="1:8">
      <c r="A472" s="74">
        <v>471</v>
      </c>
      <c r="B472" s="75">
        <v>9.0115740740740746E-2</v>
      </c>
      <c r="C472" s="75">
        <v>8.8946759259259267E-2</v>
      </c>
      <c r="D472" s="74" t="s">
        <v>1161</v>
      </c>
      <c r="E472" s="74" t="s">
        <v>685</v>
      </c>
      <c r="F472" s="74" t="s">
        <v>648</v>
      </c>
      <c r="G472" s="74" t="s">
        <v>735</v>
      </c>
      <c r="H472" s="74">
        <v>149</v>
      </c>
    </row>
    <row r="473" spans="1:8">
      <c r="A473" s="74">
        <v>472</v>
      </c>
      <c r="B473" s="75">
        <v>9.0127314814814827E-2</v>
      </c>
      <c r="C473" s="75">
        <v>8.9895833333333341E-2</v>
      </c>
      <c r="D473" s="74" t="s">
        <v>1162</v>
      </c>
      <c r="E473" s="74"/>
      <c r="F473" s="74" t="s">
        <v>648</v>
      </c>
      <c r="G473" s="74" t="s">
        <v>695</v>
      </c>
      <c r="H473" s="74">
        <v>204</v>
      </c>
    </row>
    <row r="474" spans="1:8">
      <c r="A474" s="74">
        <v>473</v>
      </c>
      <c r="B474" s="75">
        <v>9.015046296296296E-2</v>
      </c>
      <c r="C474" s="75">
        <v>8.9629629629629629E-2</v>
      </c>
      <c r="D474" s="74" t="s">
        <v>1163</v>
      </c>
      <c r="E474" s="74"/>
      <c r="F474" s="74" t="s">
        <v>636</v>
      </c>
      <c r="G474" s="74" t="s">
        <v>670</v>
      </c>
      <c r="H474" s="74">
        <v>529</v>
      </c>
    </row>
    <row r="475" spans="1:8">
      <c r="A475" s="74">
        <v>474</v>
      </c>
      <c r="B475" s="75">
        <v>9.0162037037037027E-2</v>
      </c>
      <c r="C475" s="75">
        <v>8.9201388888888886E-2</v>
      </c>
      <c r="D475" s="74" t="s">
        <v>1164</v>
      </c>
      <c r="E475" s="74"/>
      <c r="F475" s="74" t="s">
        <v>636</v>
      </c>
      <c r="G475" s="74" t="s">
        <v>666</v>
      </c>
      <c r="H475" s="74">
        <v>299</v>
      </c>
    </row>
    <row r="476" spans="1:8">
      <c r="A476" s="74">
        <v>475</v>
      </c>
      <c r="B476" s="75">
        <v>9.0335648148148151E-2</v>
      </c>
      <c r="C476" s="75">
        <v>9.0138888888888893E-2</v>
      </c>
      <c r="D476" s="74" t="s">
        <v>1165</v>
      </c>
      <c r="E476" s="74"/>
      <c r="F476" s="74" t="s">
        <v>648</v>
      </c>
      <c r="G476" s="74" t="s">
        <v>735</v>
      </c>
      <c r="H476" s="74">
        <v>315</v>
      </c>
    </row>
    <row r="477" spans="1:8">
      <c r="A477" s="74">
        <v>476</v>
      </c>
      <c r="B477" s="75">
        <v>9.0335648148148151E-2</v>
      </c>
      <c r="C477" s="75">
        <v>8.9930555555555555E-2</v>
      </c>
      <c r="D477" s="74" t="s">
        <v>1166</v>
      </c>
      <c r="E477" s="74" t="s">
        <v>756</v>
      </c>
      <c r="F477" s="74" t="s">
        <v>648</v>
      </c>
      <c r="G477" s="74" t="s">
        <v>701</v>
      </c>
      <c r="H477" s="74">
        <v>641</v>
      </c>
    </row>
    <row r="478" spans="1:8">
      <c r="A478" s="74">
        <v>477</v>
      </c>
      <c r="B478" s="75">
        <v>9.0335648148148151E-2</v>
      </c>
      <c r="C478" s="75">
        <v>8.9432870370370357E-2</v>
      </c>
      <c r="D478" s="74" t="s">
        <v>1167</v>
      </c>
      <c r="E478" s="74"/>
      <c r="F478" s="74" t="s">
        <v>636</v>
      </c>
      <c r="G478" s="74" t="s">
        <v>681</v>
      </c>
      <c r="H478" s="74">
        <v>205</v>
      </c>
    </row>
    <row r="479" spans="1:8">
      <c r="A479" s="74">
        <v>478</v>
      </c>
      <c r="B479" s="75">
        <v>9.0335648148148151E-2</v>
      </c>
      <c r="C479" s="75">
        <v>9.015046296296296E-2</v>
      </c>
      <c r="D479" s="74" t="s">
        <v>1168</v>
      </c>
      <c r="E479" s="74"/>
      <c r="F479" s="74" t="s">
        <v>636</v>
      </c>
      <c r="G479" s="74" t="s">
        <v>670</v>
      </c>
      <c r="H479" s="74">
        <v>314</v>
      </c>
    </row>
    <row r="480" spans="1:8">
      <c r="A480" s="74">
        <v>479</v>
      </c>
      <c r="B480" s="75">
        <v>9.0347222222222232E-2</v>
      </c>
      <c r="C480" s="75">
        <v>8.9942129629629622E-2</v>
      </c>
      <c r="D480" s="74" t="s">
        <v>1169</v>
      </c>
      <c r="E480" s="74"/>
      <c r="F480" s="74" t="s">
        <v>648</v>
      </c>
      <c r="G480" s="74" t="s">
        <v>735</v>
      </c>
      <c r="H480" s="74">
        <v>176</v>
      </c>
    </row>
    <row r="481" spans="1:8">
      <c r="A481" s="74">
        <v>480</v>
      </c>
      <c r="B481" s="75">
        <v>9.042824074074074E-2</v>
      </c>
      <c r="C481" s="75">
        <v>8.9780092592592606E-2</v>
      </c>
      <c r="D481" s="74" t="s">
        <v>1170</v>
      </c>
      <c r="E481" s="74"/>
      <c r="F481" s="74" t="s">
        <v>636</v>
      </c>
      <c r="G481" s="74" t="s">
        <v>666</v>
      </c>
      <c r="H481" s="74">
        <v>647</v>
      </c>
    </row>
    <row r="482" spans="1:8">
      <c r="A482" s="74">
        <v>481</v>
      </c>
      <c r="B482" s="75">
        <v>9.0532407407407409E-2</v>
      </c>
      <c r="C482" s="75">
        <v>8.9687499999999989E-2</v>
      </c>
      <c r="D482" s="74" t="s">
        <v>1171</v>
      </c>
      <c r="E482" s="74"/>
      <c r="F482" s="74" t="s">
        <v>636</v>
      </c>
      <c r="G482" s="74" t="s">
        <v>681</v>
      </c>
      <c r="H482" s="74">
        <v>165</v>
      </c>
    </row>
    <row r="483" spans="1:8">
      <c r="A483" s="74">
        <v>482</v>
      </c>
      <c r="B483" s="75">
        <v>9.0555555555555556E-2</v>
      </c>
      <c r="C483" s="75">
        <v>8.9849537037037033E-2</v>
      </c>
      <c r="D483" s="74" t="s">
        <v>1172</v>
      </c>
      <c r="E483" s="74"/>
      <c r="F483" s="74" t="s">
        <v>648</v>
      </c>
      <c r="G483" s="74" t="s">
        <v>735</v>
      </c>
      <c r="H483" s="74">
        <v>101</v>
      </c>
    </row>
    <row r="484" spans="1:8">
      <c r="A484" s="74">
        <v>483</v>
      </c>
      <c r="B484" s="75">
        <v>9.0682870370370372E-2</v>
      </c>
      <c r="C484" s="75">
        <v>8.9965277777777783E-2</v>
      </c>
      <c r="D484" s="74" t="s">
        <v>1173</v>
      </c>
      <c r="E484" s="74"/>
      <c r="F484" s="74" t="s">
        <v>648</v>
      </c>
      <c r="G484" s="74" t="s">
        <v>735</v>
      </c>
      <c r="H484" s="74">
        <v>102</v>
      </c>
    </row>
    <row r="485" spans="1:8">
      <c r="A485" s="74">
        <v>484</v>
      </c>
      <c r="B485" s="75">
        <v>9.0682870370370372E-2</v>
      </c>
      <c r="C485" s="75">
        <v>9.0127314814814827E-2</v>
      </c>
      <c r="D485" s="74" t="s">
        <v>1174</v>
      </c>
      <c r="E485" s="74"/>
      <c r="F485" s="74" t="s">
        <v>648</v>
      </c>
      <c r="G485" s="74" t="s">
        <v>695</v>
      </c>
      <c r="H485" s="74">
        <v>509</v>
      </c>
    </row>
    <row r="486" spans="1:8">
      <c r="A486" s="74">
        <v>485</v>
      </c>
      <c r="B486" s="75">
        <v>9.072916666666668E-2</v>
      </c>
      <c r="C486" s="75">
        <v>9.0092592592592599E-2</v>
      </c>
      <c r="D486" s="74" t="s">
        <v>1175</v>
      </c>
      <c r="E486" s="74"/>
      <c r="F486" s="74" t="s">
        <v>636</v>
      </c>
      <c r="G486" s="74" t="s">
        <v>681</v>
      </c>
      <c r="H486" s="74">
        <v>588</v>
      </c>
    </row>
    <row r="487" spans="1:8">
      <c r="A487" s="74">
        <v>486</v>
      </c>
      <c r="B487" s="75">
        <v>9.0891203703703696E-2</v>
      </c>
      <c r="C487" s="75">
        <v>8.9618055555555562E-2</v>
      </c>
      <c r="D487" s="74" t="s">
        <v>1176</v>
      </c>
      <c r="E487" s="74"/>
      <c r="F487" s="74" t="s">
        <v>636</v>
      </c>
      <c r="G487" s="74" t="s">
        <v>670</v>
      </c>
      <c r="H487" s="74">
        <v>502</v>
      </c>
    </row>
    <row r="488" spans="1:8">
      <c r="A488" s="74">
        <v>487</v>
      </c>
      <c r="B488" s="75">
        <v>9.0937500000000004E-2</v>
      </c>
      <c r="C488" s="75">
        <v>9.0821759259259269E-2</v>
      </c>
      <c r="D488" s="74" t="s">
        <v>1177</v>
      </c>
      <c r="E488" s="74" t="s">
        <v>819</v>
      </c>
      <c r="F488" s="74" t="s">
        <v>636</v>
      </c>
      <c r="G488" s="74" t="s">
        <v>681</v>
      </c>
      <c r="H488" s="74">
        <v>793</v>
      </c>
    </row>
    <row r="489" spans="1:8">
      <c r="A489" s="74">
        <v>488</v>
      </c>
      <c r="B489" s="75">
        <v>9.0960648148148152E-2</v>
      </c>
      <c r="C489" s="75">
        <v>8.9826388888888886E-2</v>
      </c>
      <c r="D489" s="74" t="s">
        <v>1178</v>
      </c>
      <c r="E489" s="74"/>
      <c r="F489" s="74" t="s">
        <v>648</v>
      </c>
      <c r="G489" s="74" t="s">
        <v>701</v>
      </c>
      <c r="H489" s="74">
        <v>288</v>
      </c>
    </row>
    <row r="490" spans="1:8">
      <c r="A490" s="74">
        <v>489</v>
      </c>
      <c r="B490" s="75">
        <v>9.0995370370370365E-2</v>
      </c>
      <c r="C490" s="75">
        <v>9.0555555555555556E-2</v>
      </c>
      <c r="D490" s="74" t="s">
        <v>1179</v>
      </c>
      <c r="E490" s="74"/>
      <c r="F490" s="74" t="s">
        <v>648</v>
      </c>
      <c r="G490" s="74" t="s">
        <v>735</v>
      </c>
      <c r="H490" s="74">
        <v>609</v>
      </c>
    </row>
    <row r="491" spans="1:8">
      <c r="A491" s="74">
        <v>490</v>
      </c>
      <c r="B491" s="75">
        <v>9.1018518518518512E-2</v>
      </c>
      <c r="C491" s="75">
        <v>8.9791666666666659E-2</v>
      </c>
      <c r="D491" s="74" t="s">
        <v>1180</v>
      </c>
      <c r="E491" s="74" t="s">
        <v>940</v>
      </c>
      <c r="F491" s="74" t="s">
        <v>648</v>
      </c>
      <c r="G491" s="74" t="s">
        <v>701</v>
      </c>
      <c r="H491" s="74">
        <v>904</v>
      </c>
    </row>
    <row r="492" spans="1:8">
      <c r="A492" s="74">
        <v>491</v>
      </c>
      <c r="B492" s="75">
        <v>9.1041666666666674E-2</v>
      </c>
      <c r="C492" s="75">
        <v>9.0277777777777776E-2</v>
      </c>
      <c r="D492" s="74" t="s">
        <v>1181</v>
      </c>
      <c r="E492" s="74"/>
      <c r="F492" s="74" t="s">
        <v>648</v>
      </c>
      <c r="G492" s="74" t="s">
        <v>735</v>
      </c>
      <c r="H492" s="74">
        <v>470</v>
      </c>
    </row>
    <row r="493" spans="1:8">
      <c r="A493" s="74">
        <v>492</v>
      </c>
      <c r="B493" s="75">
        <v>9.1134259259259262E-2</v>
      </c>
      <c r="C493" s="75">
        <v>9.0358796296296298E-2</v>
      </c>
      <c r="D493" s="74" t="s">
        <v>55</v>
      </c>
      <c r="E493" s="74"/>
      <c r="F493" s="74" t="s">
        <v>648</v>
      </c>
      <c r="G493" s="74" t="s">
        <v>701</v>
      </c>
      <c r="H493" s="74">
        <v>469</v>
      </c>
    </row>
    <row r="494" spans="1:8">
      <c r="A494" s="74">
        <v>493</v>
      </c>
      <c r="B494" s="75">
        <v>9.1203703703703717E-2</v>
      </c>
      <c r="C494" s="75">
        <v>8.998842592592593E-2</v>
      </c>
      <c r="D494" s="74" t="s">
        <v>1182</v>
      </c>
      <c r="E494" s="74" t="s">
        <v>940</v>
      </c>
      <c r="F494" s="74" t="s">
        <v>648</v>
      </c>
      <c r="G494" s="74" t="s">
        <v>735</v>
      </c>
      <c r="H494" s="74">
        <v>396</v>
      </c>
    </row>
    <row r="495" spans="1:8">
      <c r="A495" s="74">
        <v>494</v>
      </c>
      <c r="B495" s="75">
        <v>9.1261574074074078E-2</v>
      </c>
      <c r="C495" s="75">
        <v>8.9398148148148157E-2</v>
      </c>
      <c r="D495" s="74" t="s">
        <v>1183</v>
      </c>
      <c r="E495" s="74"/>
      <c r="F495" s="74" t="s">
        <v>636</v>
      </c>
      <c r="G495" s="74" t="s">
        <v>666</v>
      </c>
      <c r="H495" s="74">
        <v>839</v>
      </c>
    </row>
    <row r="496" spans="1:8">
      <c r="A496" s="74">
        <v>495</v>
      </c>
      <c r="B496" s="75">
        <v>9.1412037037037042E-2</v>
      </c>
      <c r="C496" s="75">
        <v>9.0173611111111107E-2</v>
      </c>
      <c r="D496" s="74" t="s">
        <v>69</v>
      </c>
      <c r="E496" s="74" t="s">
        <v>412</v>
      </c>
      <c r="F496" s="74" t="s">
        <v>636</v>
      </c>
      <c r="G496" s="74" t="s">
        <v>670</v>
      </c>
      <c r="H496" s="74">
        <v>338</v>
      </c>
    </row>
    <row r="497" spans="1:8">
      <c r="A497" s="74">
        <v>496</v>
      </c>
      <c r="B497" s="75">
        <v>9.1689814814814807E-2</v>
      </c>
      <c r="C497" s="75">
        <v>9.1458333333333322E-2</v>
      </c>
      <c r="D497" s="74" t="s">
        <v>1184</v>
      </c>
      <c r="E497" s="74"/>
      <c r="F497" s="74" t="s">
        <v>636</v>
      </c>
      <c r="G497" s="74" t="s">
        <v>681</v>
      </c>
      <c r="H497" s="74">
        <v>142</v>
      </c>
    </row>
    <row r="498" spans="1:8">
      <c r="A498" s="74">
        <v>497</v>
      </c>
      <c r="B498" s="75">
        <v>9.1898148148148159E-2</v>
      </c>
      <c r="C498" s="75">
        <v>9.1712962962962954E-2</v>
      </c>
      <c r="D498" s="74" t="s">
        <v>1185</v>
      </c>
      <c r="E498" s="74"/>
      <c r="F498" s="74" t="s">
        <v>636</v>
      </c>
      <c r="G498" s="74" t="s">
        <v>670</v>
      </c>
      <c r="H498" s="74">
        <v>867</v>
      </c>
    </row>
    <row r="499" spans="1:8">
      <c r="A499" s="74">
        <v>498</v>
      </c>
      <c r="B499" s="75">
        <v>9.2071759259259256E-2</v>
      </c>
      <c r="C499" s="75">
        <v>9.116898148148149E-2</v>
      </c>
      <c r="D499" s="74" t="s">
        <v>1186</v>
      </c>
      <c r="E499" s="74"/>
      <c r="F499" s="74" t="s">
        <v>648</v>
      </c>
      <c r="G499" s="74" t="s">
        <v>695</v>
      </c>
      <c r="H499" s="74">
        <v>223</v>
      </c>
    </row>
    <row r="500" spans="1:8">
      <c r="A500" s="74">
        <v>499</v>
      </c>
      <c r="B500" s="75">
        <v>9.2083333333333336E-2</v>
      </c>
      <c r="C500" s="75">
        <v>9.1469907407407403E-2</v>
      </c>
      <c r="D500" s="74" t="s">
        <v>1187</v>
      </c>
      <c r="E500" s="74"/>
      <c r="F500" s="74" t="s">
        <v>648</v>
      </c>
      <c r="G500" s="74" t="s">
        <v>701</v>
      </c>
      <c r="H500" s="74">
        <v>249</v>
      </c>
    </row>
    <row r="501" spans="1:8">
      <c r="A501" s="74">
        <v>500</v>
      </c>
      <c r="B501" s="75">
        <v>9.2141203703703711E-2</v>
      </c>
      <c r="C501" s="75">
        <v>9.1562499999999991E-2</v>
      </c>
      <c r="D501" s="74" t="s">
        <v>1188</v>
      </c>
      <c r="E501" s="74"/>
      <c r="F501" s="74" t="s">
        <v>648</v>
      </c>
      <c r="G501" s="74" t="s">
        <v>735</v>
      </c>
      <c r="H501" s="74">
        <v>830</v>
      </c>
    </row>
    <row r="502" spans="1:8">
      <c r="A502" s="74">
        <v>501</v>
      </c>
      <c r="B502" s="75">
        <v>9.2291666666666661E-2</v>
      </c>
      <c r="C502" s="75">
        <v>9.1805555555555543E-2</v>
      </c>
      <c r="D502" s="74" t="s">
        <v>1189</v>
      </c>
      <c r="E502" s="74"/>
      <c r="F502" s="74" t="s">
        <v>636</v>
      </c>
      <c r="G502" s="74" t="s">
        <v>666</v>
      </c>
      <c r="H502" s="74">
        <v>551</v>
      </c>
    </row>
    <row r="503" spans="1:8">
      <c r="A503" s="74">
        <v>502</v>
      </c>
      <c r="B503" s="75">
        <v>9.2326388888888888E-2</v>
      </c>
      <c r="C503" s="75">
        <v>9.1817129629629624E-2</v>
      </c>
      <c r="D503" s="74" t="s">
        <v>1190</v>
      </c>
      <c r="E503" s="74"/>
      <c r="F503" s="74" t="s">
        <v>636</v>
      </c>
      <c r="G503" s="74" t="s">
        <v>666</v>
      </c>
      <c r="H503" s="74">
        <v>794</v>
      </c>
    </row>
    <row r="504" spans="1:8">
      <c r="A504" s="74">
        <v>503</v>
      </c>
      <c r="B504" s="75">
        <v>9.2430555555555557E-2</v>
      </c>
      <c r="C504" s="75">
        <v>9.1423611111111122E-2</v>
      </c>
      <c r="D504" s="74" t="s">
        <v>1191</v>
      </c>
      <c r="E504" s="74"/>
      <c r="F504" s="74" t="s">
        <v>648</v>
      </c>
      <c r="G504" s="74" t="s">
        <v>735</v>
      </c>
      <c r="H504" s="74">
        <v>348</v>
      </c>
    </row>
    <row r="505" spans="1:8">
      <c r="A505" s="74">
        <v>504</v>
      </c>
      <c r="B505" s="75">
        <v>9.2465277777777785E-2</v>
      </c>
      <c r="C505" s="75">
        <v>9.1759259259259263E-2</v>
      </c>
      <c r="D505" s="74" t="s">
        <v>1192</v>
      </c>
      <c r="E505" s="74"/>
      <c r="F505" s="74" t="s">
        <v>648</v>
      </c>
      <c r="G505" s="74" t="s">
        <v>695</v>
      </c>
      <c r="H505" s="74">
        <v>489</v>
      </c>
    </row>
    <row r="506" spans="1:8">
      <c r="A506" s="74">
        <v>505</v>
      </c>
      <c r="B506" s="75">
        <v>9.2465277777777785E-2</v>
      </c>
      <c r="C506" s="75">
        <v>9.2256944444444447E-2</v>
      </c>
      <c r="D506" s="74" t="s">
        <v>1193</v>
      </c>
      <c r="E506" s="74"/>
      <c r="F506" s="74" t="s">
        <v>648</v>
      </c>
      <c r="G506" s="74" t="s">
        <v>701</v>
      </c>
      <c r="H506" s="74">
        <v>169</v>
      </c>
    </row>
    <row r="507" spans="1:8">
      <c r="A507" s="74">
        <v>506</v>
      </c>
      <c r="B507" s="75">
        <v>9.256944444444444E-2</v>
      </c>
      <c r="C507" s="75">
        <v>9.1284722222222225E-2</v>
      </c>
      <c r="D507" s="74" t="s">
        <v>1194</v>
      </c>
      <c r="E507" s="74"/>
      <c r="F507" s="74" t="s">
        <v>636</v>
      </c>
      <c r="G507" s="74" t="s">
        <v>666</v>
      </c>
      <c r="H507" s="74">
        <v>823</v>
      </c>
    </row>
    <row r="508" spans="1:8">
      <c r="A508" s="74">
        <v>507</v>
      </c>
      <c r="B508" s="75">
        <v>9.256944444444444E-2</v>
      </c>
      <c r="C508" s="75">
        <v>9.1284722222222225E-2</v>
      </c>
      <c r="D508" s="74" t="s">
        <v>1195</v>
      </c>
      <c r="E508" s="74"/>
      <c r="F508" s="74" t="s">
        <v>648</v>
      </c>
      <c r="G508" s="74" t="s">
        <v>701</v>
      </c>
      <c r="H508" s="74">
        <v>824</v>
      </c>
    </row>
    <row r="509" spans="1:8">
      <c r="A509" s="74">
        <v>508</v>
      </c>
      <c r="B509" s="75">
        <v>9.2627314814814801E-2</v>
      </c>
      <c r="C509" s="75">
        <v>9.2187499999999992E-2</v>
      </c>
      <c r="D509" s="74" t="s">
        <v>1196</v>
      </c>
      <c r="E509" s="74" t="s">
        <v>1197</v>
      </c>
      <c r="F509" s="74" t="s">
        <v>636</v>
      </c>
      <c r="G509" s="74" t="s">
        <v>670</v>
      </c>
      <c r="H509" s="74">
        <v>275</v>
      </c>
    </row>
    <row r="510" spans="1:8">
      <c r="A510" s="74">
        <v>509</v>
      </c>
      <c r="B510" s="75">
        <v>9.2638888888888882E-2</v>
      </c>
      <c r="C510" s="75">
        <v>9.2384259259259263E-2</v>
      </c>
      <c r="D510" s="74" t="s">
        <v>1198</v>
      </c>
      <c r="E510" s="74"/>
      <c r="F510" s="74" t="s">
        <v>648</v>
      </c>
      <c r="G510" s="74" t="s">
        <v>735</v>
      </c>
      <c r="H510" s="74">
        <v>400</v>
      </c>
    </row>
    <row r="511" spans="1:8">
      <c r="A511" s="74">
        <v>510</v>
      </c>
      <c r="B511" s="75">
        <v>9.2696759259259257E-2</v>
      </c>
      <c r="C511" s="75">
        <v>9.1597222222222219E-2</v>
      </c>
      <c r="D511" s="74" t="s">
        <v>1199</v>
      </c>
      <c r="E511" s="74"/>
      <c r="F511" s="74" t="s">
        <v>648</v>
      </c>
      <c r="G511" s="74" t="s">
        <v>701</v>
      </c>
      <c r="H511" s="74">
        <v>46</v>
      </c>
    </row>
    <row r="512" spans="1:8">
      <c r="A512" s="74">
        <v>511</v>
      </c>
      <c r="B512" s="75">
        <v>9.2719907407407418E-2</v>
      </c>
      <c r="C512" s="75">
        <v>9.1979166666666667E-2</v>
      </c>
      <c r="D512" s="74" t="s">
        <v>1200</v>
      </c>
      <c r="E512" s="74"/>
      <c r="F512" s="74" t="s">
        <v>648</v>
      </c>
      <c r="G512" s="74" t="s">
        <v>735</v>
      </c>
      <c r="H512" s="74">
        <v>147</v>
      </c>
    </row>
    <row r="513" spans="1:8">
      <c r="A513" s="74">
        <v>512</v>
      </c>
      <c r="B513" s="75">
        <v>9.2789351851851845E-2</v>
      </c>
      <c r="C513" s="75">
        <v>9.2083333333333336E-2</v>
      </c>
      <c r="D513" s="74" t="s">
        <v>1201</v>
      </c>
      <c r="E513" s="74"/>
      <c r="F513" s="74" t="s">
        <v>648</v>
      </c>
      <c r="G513" s="74" t="s">
        <v>735</v>
      </c>
      <c r="H513" s="74">
        <v>480</v>
      </c>
    </row>
    <row r="514" spans="1:8">
      <c r="A514" s="74">
        <v>513</v>
      </c>
      <c r="B514" s="75">
        <v>9.2962962962962969E-2</v>
      </c>
      <c r="C514" s="75">
        <v>9.2581018518518521E-2</v>
      </c>
      <c r="D514" s="74" t="s">
        <v>1202</v>
      </c>
      <c r="E514" s="74"/>
      <c r="F514" s="74" t="s">
        <v>636</v>
      </c>
      <c r="G514" s="74" t="s">
        <v>681</v>
      </c>
      <c r="H514" s="74">
        <v>845</v>
      </c>
    </row>
    <row r="515" spans="1:8">
      <c r="A515" s="74">
        <v>514</v>
      </c>
      <c r="B515" s="75">
        <v>9.3321759259259271E-2</v>
      </c>
      <c r="C515" s="75">
        <v>9.2418981481481477E-2</v>
      </c>
      <c r="D515" s="74" t="s">
        <v>1203</v>
      </c>
      <c r="E515" s="74"/>
      <c r="F515" s="74" t="s">
        <v>636</v>
      </c>
      <c r="G515" s="74" t="s">
        <v>681</v>
      </c>
      <c r="H515" s="74">
        <v>222</v>
      </c>
    </row>
    <row r="516" spans="1:8">
      <c r="A516" s="74">
        <v>515</v>
      </c>
      <c r="B516" s="75">
        <v>9.3495370370370368E-2</v>
      </c>
      <c r="C516" s="75">
        <v>9.2268518518518527E-2</v>
      </c>
      <c r="D516" s="74" t="s">
        <v>1204</v>
      </c>
      <c r="E516" s="74"/>
      <c r="F516" s="74" t="s">
        <v>648</v>
      </c>
      <c r="G516" s="74" t="s">
        <v>735</v>
      </c>
      <c r="H516" s="74">
        <v>817</v>
      </c>
    </row>
    <row r="517" spans="1:8">
      <c r="A517" s="74">
        <v>516</v>
      </c>
      <c r="B517" s="75">
        <v>9.3773148148148147E-2</v>
      </c>
      <c r="C517" s="75">
        <v>9.2384259259259263E-2</v>
      </c>
      <c r="D517" s="74" t="s">
        <v>1205</v>
      </c>
      <c r="E517" s="74"/>
      <c r="F517" s="74" t="s">
        <v>648</v>
      </c>
      <c r="G517" s="74" t="s">
        <v>701</v>
      </c>
      <c r="H517" s="74">
        <v>802</v>
      </c>
    </row>
    <row r="518" spans="1:8">
      <c r="A518" s="74">
        <v>517</v>
      </c>
      <c r="B518" s="75">
        <v>9.4120370370370368E-2</v>
      </c>
      <c r="C518" s="75">
        <v>9.3923611111111097E-2</v>
      </c>
      <c r="D518" s="74" t="s">
        <v>1206</v>
      </c>
      <c r="E518" s="74"/>
      <c r="F518" s="74" t="s">
        <v>636</v>
      </c>
      <c r="G518" s="74" t="s">
        <v>666</v>
      </c>
      <c r="H518" s="74">
        <v>133</v>
      </c>
    </row>
    <row r="519" spans="1:8">
      <c r="A519" s="74">
        <v>518</v>
      </c>
      <c r="B519" s="75">
        <v>9.4131944444444449E-2</v>
      </c>
      <c r="C519" s="75">
        <v>9.3634259259259264E-2</v>
      </c>
      <c r="D519" s="74" t="s">
        <v>1207</v>
      </c>
      <c r="E519" s="74"/>
      <c r="F519" s="74" t="s">
        <v>636</v>
      </c>
      <c r="G519" s="74" t="s">
        <v>666</v>
      </c>
      <c r="H519" s="74">
        <v>193</v>
      </c>
    </row>
    <row r="520" spans="1:8">
      <c r="A520" s="74">
        <v>519</v>
      </c>
      <c r="B520" s="75">
        <v>9.418981481481481E-2</v>
      </c>
      <c r="C520" s="75">
        <v>9.3425925925925926E-2</v>
      </c>
      <c r="D520" s="74" t="s">
        <v>1208</v>
      </c>
      <c r="E520" s="74"/>
      <c r="F520" s="74" t="s">
        <v>648</v>
      </c>
      <c r="G520" s="74" t="s">
        <v>701</v>
      </c>
      <c r="H520" s="74">
        <v>363</v>
      </c>
    </row>
    <row r="521" spans="1:8">
      <c r="A521" s="74">
        <v>520</v>
      </c>
      <c r="B521" s="75">
        <v>9.4236111111111118E-2</v>
      </c>
      <c r="C521" s="75">
        <v>9.3078703703703705E-2</v>
      </c>
      <c r="D521" s="74" t="s">
        <v>1209</v>
      </c>
      <c r="E521" s="74"/>
      <c r="F521" s="74" t="s">
        <v>636</v>
      </c>
      <c r="G521" s="74" t="s">
        <v>670</v>
      </c>
      <c r="H521" s="74">
        <v>377</v>
      </c>
    </row>
    <row r="522" spans="1:8">
      <c r="A522" s="74">
        <v>521</v>
      </c>
      <c r="B522" s="75">
        <v>9.447916666666667E-2</v>
      </c>
      <c r="C522" s="75">
        <v>9.3599537037037037E-2</v>
      </c>
      <c r="D522" s="74" t="s">
        <v>1210</v>
      </c>
      <c r="E522" s="74"/>
      <c r="F522" s="74" t="s">
        <v>636</v>
      </c>
      <c r="G522" s="74" t="s">
        <v>670</v>
      </c>
      <c r="H522" s="74">
        <v>362</v>
      </c>
    </row>
    <row r="523" spans="1:8">
      <c r="A523" s="74">
        <v>522</v>
      </c>
      <c r="B523" s="75">
        <v>9.4629629629629619E-2</v>
      </c>
      <c r="C523" s="75">
        <v>9.3912037037037044E-2</v>
      </c>
      <c r="D523" s="74" t="s">
        <v>1211</v>
      </c>
      <c r="E523" s="74" t="s">
        <v>678</v>
      </c>
      <c r="F523" s="74" t="s">
        <v>648</v>
      </c>
      <c r="G523" s="74" t="s">
        <v>695</v>
      </c>
      <c r="H523" s="74">
        <v>422</v>
      </c>
    </row>
    <row r="524" spans="1:8">
      <c r="A524" s="74">
        <v>523</v>
      </c>
      <c r="B524" s="75">
        <v>9.4675925925925927E-2</v>
      </c>
      <c r="C524" s="75">
        <v>9.3923611111111097E-2</v>
      </c>
      <c r="D524" s="74" t="s">
        <v>1212</v>
      </c>
      <c r="E524" s="74"/>
      <c r="F524" s="74" t="s">
        <v>636</v>
      </c>
      <c r="G524" s="74" t="s">
        <v>670</v>
      </c>
      <c r="H524" s="74">
        <v>137</v>
      </c>
    </row>
    <row r="525" spans="1:8">
      <c r="A525" s="74">
        <v>524</v>
      </c>
      <c r="B525" s="75">
        <v>9.4745370370370383E-2</v>
      </c>
      <c r="C525" s="75">
        <v>9.3368055555555551E-2</v>
      </c>
      <c r="D525" s="74" t="s">
        <v>1213</v>
      </c>
      <c r="E525" s="74" t="s">
        <v>842</v>
      </c>
      <c r="F525" s="74" t="s">
        <v>636</v>
      </c>
      <c r="G525" s="74" t="s">
        <v>733</v>
      </c>
      <c r="H525" s="74">
        <v>578</v>
      </c>
    </row>
    <row r="526" spans="1:8">
      <c r="A526" s="74">
        <v>525</v>
      </c>
      <c r="B526" s="75">
        <v>9.4745370370370383E-2</v>
      </c>
      <c r="C526" s="75">
        <v>9.4467592592592589E-2</v>
      </c>
      <c r="D526" s="74" t="s">
        <v>1214</v>
      </c>
      <c r="E526" s="74"/>
      <c r="F526" s="74" t="s">
        <v>636</v>
      </c>
      <c r="G526" s="74" t="s">
        <v>681</v>
      </c>
      <c r="H526" s="74">
        <v>535</v>
      </c>
    </row>
    <row r="527" spans="1:8">
      <c r="A527" s="74">
        <v>526</v>
      </c>
      <c r="B527" s="75">
        <v>9.4849537037037038E-2</v>
      </c>
      <c r="C527" s="75">
        <v>9.3703703703703692E-2</v>
      </c>
      <c r="D527" s="74" t="s">
        <v>1215</v>
      </c>
      <c r="E527" s="74" t="s">
        <v>756</v>
      </c>
      <c r="F527" s="74" t="s">
        <v>648</v>
      </c>
      <c r="G527" s="74" t="s">
        <v>735</v>
      </c>
      <c r="H527" s="74">
        <v>633</v>
      </c>
    </row>
    <row r="528" spans="1:8">
      <c r="A528" s="74">
        <v>527</v>
      </c>
      <c r="B528" s="75">
        <v>9.4895833333333332E-2</v>
      </c>
      <c r="C528" s="75">
        <v>9.3738425925925919E-2</v>
      </c>
      <c r="D528" s="74" t="s">
        <v>1216</v>
      </c>
      <c r="E528" s="74"/>
      <c r="F528" s="74" t="s">
        <v>636</v>
      </c>
      <c r="G528" s="74" t="s">
        <v>670</v>
      </c>
      <c r="H528" s="74">
        <v>376</v>
      </c>
    </row>
    <row r="529" spans="1:8">
      <c r="A529" s="74">
        <v>528</v>
      </c>
      <c r="B529" s="75">
        <v>9.4907407407407399E-2</v>
      </c>
      <c r="C529" s="75">
        <v>9.3761574074074081E-2</v>
      </c>
      <c r="D529" s="74" t="s">
        <v>1217</v>
      </c>
      <c r="E529" s="74" t="s">
        <v>756</v>
      </c>
      <c r="F529" s="74" t="s">
        <v>648</v>
      </c>
      <c r="G529" s="74" t="s">
        <v>701</v>
      </c>
      <c r="H529" s="74">
        <v>642</v>
      </c>
    </row>
    <row r="530" spans="1:8">
      <c r="A530" s="74">
        <v>529</v>
      </c>
      <c r="B530" s="75">
        <v>9.4942129629629626E-2</v>
      </c>
      <c r="C530" s="75">
        <v>9.46412037037037E-2</v>
      </c>
      <c r="D530" s="74" t="s">
        <v>138</v>
      </c>
      <c r="E530" s="74" t="s">
        <v>412</v>
      </c>
      <c r="F530" s="74" t="s">
        <v>648</v>
      </c>
      <c r="G530" s="74" t="s">
        <v>701</v>
      </c>
      <c r="H530" s="74">
        <v>513</v>
      </c>
    </row>
    <row r="531" spans="1:8">
      <c r="A531" s="74">
        <v>530</v>
      </c>
      <c r="B531" s="75">
        <v>9.4953703703703707E-2</v>
      </c>
      <c r="C531" s="75">
        <v>9.4467592592592589E-2</v>
      </c>
      <c r="D531" s="74" t="s">
        <v>1218</v>
      </c>
      <c r="E531" s="74"/>
      <c r="F531" s="74" t="s">
        <v>636</v>
      </c>
      <c r="G531" s="74" t="s">
        <v>666</v>
      </c>
      <c r="H531" s="74">
        <v>173</v>
      </c>
    </row>
    <row r="532" spans="1:8">
      <c r="A532" s="74">
        <v>531</v>
      </c>
      <c r="B532" s="75">
        <v>9.4965277777777787E-2</v>
      </c>
      <c r="C532" s="75">
        <v>9.4016203703703713E-2</v>
      </c>
      <c r="D532" s="74" t="s">
        <v>1219</v>
      </c>
      <c r="E532" s="74" t="s">
        <v>842</v>
      </c>
      <c r="F532" s="74" t="s">
        <v>648</v>
      </c>
      <c r="G532" s="74" t="s">
        <v>735</v>
      </c>
      <c r="H532" s="74">
        <v>695</v>
      </c>
    </row>
    <row r="533" spans="1:8">
      <c r="A533" s="74">
        <v>532</v>
      </c>
      <c r="B533" s="75">
        <v>9.4976851851851854E-2</v>
      </c>
      <c r="C533" s="75">
        <v>9.402777777777778E-2</v>
      </c>
      <c r="D533" s="74" t="s">
        <v>1220</v>
      </c>
      <c r="E533" s="74" t="s">
        <v>842</v>
      </c>
      <c r="F533" s="74" t="s">
        <v>636</v>
      </c>
      <c r="G533" s="74" t="s">
        <v>670</v>
      </c>
      <c r="H533" s="74">
        <v>696</v>
      </c>
    </row>
    <row r="534" spans="1:8">
      <c r="A534" s="74">
        <v>533</v>
      </c>
      <c r="B534" s="75">
        <v>9.5092592592592604E-2</v>
      </c>
      <c r="C534" s="75">
        <v>9.3796296296296308E-2</v>
      </c>
      <c r="D534" s="74" t="s">
        <v>129</v>
      </c>
      <c r="E534" s="74" t="s">
        <v>412</v>
      </c>
      <c r="F534" s="74" t="s">
        <v>648</v>
      </c>
      <c r="G534" s="74" t="s">
        <v>995</v>
      </c>
      <c r="H534" s="74">
        <v>677</v>
      </c>
    </row>
    <row r="535" spans="1:8">
      <c r="A535" s="74">
        <v>534</v>
      </c>
      <c r="B535" s="75">
        <v>9.52662037037037E-2</v>
      </c>
      <c r="C535" s="75">
        <v>9.3981481481481485E-2</v>
      </c>
      <c r="D535" s="74" t="s">
        <v>74</v>
      </c>
      <c r="E535" s="74" t="s">
        <v>412</v>
      </c>
      <c r="F535" s="74" t="s">
        <v>648</v>
      </c>
      <c r="G535" s="74" t="s">
        <v>995</v>
      </c>
      <c r="H535" s="74">
        <v>466</v>
      </c>
    </row>
    <row r="536" spans="1:8">
      <c r="A536" s="74">
        <v>535</v>
      </c>
      <c r="B536" s="75">
        <v>9.5393518518518516E-2</v>
      </c>
      <c r="C536" s="75">
        <v>9.4710648148148155E-2</v>
      </c>
      <c r="D536" s="74" t="s">
        <v>1221</v>
      </c>
      <c r="E536" s="74"/>
      <c r="F536" s="74" t="s">
        <v>648</v>
      </c>
      <c r="G536" s="74" t="s">
        <v>735</v>
      </c>
      <c r="H536" s="74">
        <v>660</v>
      </c>
    </row>
    <row r="537" spans="1:8">
      <c r="A537" s="74">
        <v>536</v>
      </c>
      <c r="B537" s="75">
        <v>9.5509259259259252E-2</v>
      </c>
      <c r="C537" s="75">
        <v>9.4884259259259252E-2</v>
      </c>
      <c r="D537" s="74" t="s">
        <v>1222</v>
      </c>
      <c r="E537" s="74"/>
      <c r="F537" s="74" t="s">
        <v>648</v>
      </c>
      <c r="G537" s="74" t="s">
        <v>701</v>
      </c>
      <c r="H537" s="74">
        <v>659</v>
      </c>
    </row>
    <row r="538" spans="1:8">
      <c r="A538" s="74">
        <v>537</v>
      </c>
      <c r="B538" s="75">
        <v>9.5520833333333333E-2</v>
      </c>
      <c r="C538" s="75">
        <v>9.4907407407407399E-2</v>
      </c>
      <c r="D538" s="74" t="s">
        <v>1223</v>
      </c>
      <c r="E538" s="74"/>
      <c r="F538" s="74" t="s">
        <v>648</v>
      </c>
      <c r="G538" s="74" t="s">
        <v>695</v>
      </c>
      <c r="H538" s="74">
        <v>859</v>
      </c>
    </row>
    <row r="539" spans="1:8">
      <c r="A539" s="74">
        <v>538</v>
      </c>
      <c r="B539" s="75">
        <v>9.5520833333333333E-2</v>
      </c>
      <c r="C539" s="75">
        <v>9.4918981481481479E-2</v>
      </c>
      <c r="D539" s="74" t="s">
        <v>1224</v>
      </c>
      <c r="E539" s="74"/>
      <c r="F539" s="74" t="s">
        <v>648</v>
      </c>
      <c r="G539" s="74" t="s">
        <v>735</v>
      </c>
      <c r="H539" s="74">
        <v>858</v>
      </c>
    </row>
    <row r="540" spans="1:8">
      <c r="A540" s="74">
        <v>539</v>
      </c>
      <c r="B540" s="75">
        <v>9.555555555555556E-2</v>
      </c>
      <c r="C540" s="75">
        <v>9.5104166666666656E-2</v>
      </c>
      <c r="D540" s="74" t="s">
        <v>1225</v>
      </c>
      <c r="E540" s="74"/>
      <c r="F540" s="74" t="s">
        <v>636</v>
      </c>
      <c r="G540" s="74" t="s">
        <v>666</v>
      </c>
      <c r="H540" s="74">
        <v>184</v>
      </c>
    </row>
    <row r="541" spans="1:8">
      <c r="A541" s="74">
        <v>540</v>
      </c>
      <c r="B541" s="75">
        <v>9.5763888888888885E-2</v>
      </c>
      <c r="C541" s="75">
        <v>9.4907407407407399E-2</v>
      </c>
      <c r="D541" s="74" t="s">
        <v>1226</v>
      </c>
      <c r="E541" s="74" t="s">
        <v>1227</v>
      </c>
      <c r="F541" s="74" t="s">
        <v>648</v>
      </c>
      <c r="G541" s="74" t="s">
        <v>735</v>
      </c>
      <c r="H541" s="74">
        <v>426</v>
      </c>
    </row>
    <row r="542" spans="1:8">
      <c r="A542" s="74">
        <v>541</v>
      </c>
      <c r="B542" s="75">
        <v>9.5856481481481473E-2</v>
      </c>
      <c r="C542" s="75">
        <v>9.4965277777777787E-2</v>
      </c>
      <c r="D542" s="74" t="s">
        <v>1228</v>
      </c>
      <c r="E542" s="74" t="s">
        <v>685</v>
      </c>
      <c r="F542" s="74" t="s">
        <v>636</v>
      </c>
      <c r="G542" s="74" t="s">
        <v>681</v>
      </c>
      <c r="H542" s="74">
        <v>452</v>
      </c>
    </row>
    <row r="543" spans="1:8">
      <c r="A543" s="74">
        <v>542</v>
      </c>
      <c r="B543" s="75">
        <v>9.6018518518518517E-2</v>
      </c>
      <c r="C543" s="75">
        <v>9.5601851851851841E-2</v>
      </c>
      <c r="D543" s="74" t="s">
        <v>1229</v>
      </c>
      <c r="E543" s="74" t="s">
        <v>756</v>
      </c>
      <c r="F543" s="74" t="s">
        <v>636</v>
      </c>
      <c r="G543" s="74" t="s">
        <v>681</v>
      </c>
      <c r="H543" s="74">
        <v>637</v>
      </c>
    </row>
    <row r="544" spans="1:8">
      <c r="A544" s="74">
        <v>543</v>
      </c>
      <c r="B544" s="75">
        <v>9.6226851851851855E-2</v>
      </c>
      <c r="C544" s="75">
        <v>9.5578703703703694E-2</v>
      </c>
      <c r="D544" s="74" t="s">
        <v>1230</v>
      </c>
      <c r="E544" s="74"/>
      <c r="F544" s="74" t="s">
        <v>648</v>
      </c>
      <c r="G544" s="74" t="s">
        <v>695</v>
      </c>
      <c r="H544" s="74">
        <v>80</v>
      </c>
    </row>
    <row r="545" spans="1:8">
      <c r="A545" s="74">
        <v>544</v>
      </c>
      <c r="B545" s="75">
        <v>9.6284722222222216E-2</v>
      </c>
      <c r="C545" s="75">
        <v>9.5428240740740744E-2</v>
      </c>
      <c r="D545" s="74" t="s">
        <v>1231</v>
      </c>
      <c r="E545" s="74"/>
      <c r="F545" s="74" t="s">
        <v>636</v>
      </c>
      <c r="G545" s="74" t="s">
        <v>666</v>
      </c>
      <c r="H545" s="74">
        <v>628</v>
      </c>
    </row>
    <row r="546" spans="1:8">
      <c r="A546" s="74">
        <v>545</v>
      </c>
      <c r="B546" s="75">
        <v>9.6458333333333326E-2</v>
      </c>
      <c r="C546" s="75">
        <v>9.6076388888888878E-2</v>
      </c>
      <c r="D546" s="74" t="s">
        <v>1232</v>
      </c>
      <c r="E546" s="74"/>
      <c r="F546" s="74" t="s">
        <v>648</v>
      </c>
      <c r="G546" s="74" t="s">
        <v>735</v>
      </c>
      <c r="H546" s="74">
        <v>506</v>
      </c>
    </row>
    <row r="547" spans="1:8">
      <c r="A547" s="74">
        <v>546</v>
      </c>
      <c r="B547" s="75">
        <v>9.6481481481481488E-2</v>
      </c>
      <c r="C547" s="75">
        <v>9.6099537037037039E-2</v>
      </c>
      <c r="D547" s="74" t="s">
        <v>1233</v>
      </c>
      <c r="E547" s="74"/>
      <c r="F547" s="74" t="s">
        <v>648</v>
      </c>
      <c r="G547" s="74" t="s">
        <v>735</v>
      </c>
      <c r="H547" s="74">
        <v>483</v>
      </c>
    </row>
    <row r="548" spans="1:8">
      <c r="A548" s="74">
        <v>547</v>
      </c>
      <c r="B548" s="75">
        <v>9.6516203703703715E-2</v>
      </c>
      <c r="C548" s="75">
        <v>9.6041666666666678E-2</v>
      </c>
      <c r="D548" s="74" t="s">
        <v>1234</v>
      </c>
      <c r="E548" s="74"/>
      <c r="F548" s="74" t="s">
        <v>648</v>
      </c>
      <c r="G548" s="74" t="s">
        <v>735</v>
      </c>
      <c r="H548" s="74">
        <v>694</v>
      </c>
    </row>
    <row r="549" spans="1:8">
      <c r="A549" s="74">
        <v>548</v>
      </c>
      <c r="B549" s="75">
        <v>9.6666666666666665E-2</v>
      </c>
      <c r="C549" s="75">
        <v>9.6354166666666671E-2</v>
      </c>
      <c r="D549" s="74" t="s">
        <v>1235</v>
      </c>
      <c r="E549" s="74" t="s">
        <v>688</v>
      </c>
      <c r="F549" s="74" t="s">
        <v>636</v>
      </c>
      <c r="G549" s="74" t="s">
        <v>681</v>
      </c>
      <c r="H549" s="74">
        <v>538</v>
      </c>
    </row>
    <row r="550" spans="1:8">
      <c r="A550" s="74">
        <v>549</v>
      </c>
      <c r="B550" s="75">
        <v>9.6678240740740731E-2</v>
      </c>
      <c r="C550" s="75">
        <v>9.5578703703703694E-2</v>
      </c>
      <c r="D550" s="74" t="s">
        <v>1236</v>
      </c>
      <c r="E550" s="74"/>
      <c r="F550" s="74" t="s">
        <v>636</v>
      </c>
      <c r="G550" s="74" t="s">
        <v>670</v>
      </c>
      <c r="H550" s="74">
        <v>795</v>
      </c>
    </row>
    <row r="551" spans="1:8">
      <c r="A551" s="74">
        <v>550</v>
      </c>
      <c r="B551" s="75">
        <v>9.6747685185185187E-2</v>
      </c>
      <c r="C551" s="75">
        <v>9.5648148148148149E-2</v>
      </c>
      <c r="D551" s="74" t="s">
        <v>1237</v>
      </c>
      <c r="E551" s="74"/>
      <c r="F551" s="74" t="s">
        <v>636</v>
      </c>
      <c r="G551" s="74" t="s">
        <v>670</v>
      </c>
      <c r="H551" s="74">
        <v>168</v>
      </c>
    </row>
    <row r="552" spans="1:8">
      <c r="A552" s="74">
        <v>551</v>
      </c>
      <c r="B552" s="75">
        <v>9.6747685185185187E-2</v>
      </c>
      <c r="C552" s="75">
        <v>9.5682870370370376E-2</v>
      </c>
      <c r="D552" s="74" t="s">
        <v>1238</v>
      </c>
      <c r="E552" s="74"/>
      <c r="F552" s="74" t="s">
        <v>636</v>
      </c>
      <c r="G552" s="74" t="s">
        <v>670</v>
      </c>
      <c r="H552" s="74">
        <v>421</v>
      </c>
    </row>
    <row r="553" spans="1:8">
      <c r="A553" s="74">
        <v>552</v>
      </c>
      <c r="B553" s="75">
        <v>9.677083333333332E-2</v>
      </c>
      <c r="C553" s="75">
        <v>9.5451388888888891E-2</v>
      </c>
      <c r="D553" s="74" t="s">
        <v>1239</v>
      </c>
      <c r="E553" s="74"/>
      <c r="F553" s="74" t="s">
        <v>648</v>
      </c>
      <c r="G553" s="74" t="s">
        <v>735</v>
      </c>
      <c r="H553" s="74">
        <v>326</v>
      </c>
    </row>
    <row r="554" spans="1:8">
      <c r="A554" s="74">
        <v>553</v>
      </c>
      <c r="B554" s="75">
        <v>9.6817129629629628E-2</v>
      </c>
      <c r="C554" s="75">
        <v>9.5497685185185185E-2</v>
      </c>
      <c r="D554" s="74" t="s">
        <v>1240</v>
      </c>
      <c r="E554" s="74" t="s">
        <v>1241</v>
      </c>
      <c r="F554" s="74" t="s">
        <v>648</v>
      </c>
      <c r="G554" s="74" t="s">
        <v>695</v>
      </c>
      <c r="H554" s="74">
        <v>92</v>
      </c>
    </row>
    <row r="555" spans="1:8">
      <c r="A555" s="74">
        <v>554</v>
      </c>
      <c r="B555" s="75">
        <v>9.6840277777777775E-2</v>
      </c>
      <c r="C555" s="75">
        <v>9.6608796296296304E-2</v>
      </c>
      <c r="D555" s="74" t="s">
        <v>1242</v>
      </c>
      <c r="E555" s="74"/>
      <c r="F555" s="74" t="s">
        <v>648</v>
      </c>
      <c r="G555" s="74" t="s">
        <v>701</v>
      </c>
      <c r="H555" s="74">
        <v>210</v>
      </c>
    </row>
    <row r="556" spans="1:8">
      <c r="A556" s="74">
        <v>555</v>
      </c>
      <c r="B556" s="75">
        <v>9.6851851851851856E-2</v>
      </c>
      <c r="C556" s="75">
        <v>9.6365740740740738E-2</v>
      </c>
      <c r="D556" s="74" t="s">
        <v>1243</v>
      </c>
      <c r="E556" s="74" t="s">
        <v>678</v>
      </c>
      <c r="F556" s="74" t="s">
        <v>636</v>
      </c>
      <c r="G556" s="74" t="s">
        <v>670</v>
      </c>
      <c r="H556" s="74">
        <v>16</v>
      </c>
    </row>
    <row r="557" spans="1:8">
      <c r="A557" s="74">
        <v>556</v>
      </c>
      <c r="B557" s="75">
        <v>9.6921296296296297E-2</v>
      </c>
      <c r="C557" s="75">
        <v>9.6261574074074083E-2</v>
      </c>
      <c r="D557" s="74" t="s">
        <v>1244</v>
      </c>
      <c r="E557" s="74" t="s">
        <v>678</v>
      </c>
      <c r="F557" s="74" t="s">
        <v>648</v>
      </c>
      <c r="G557" s="74" t="s">
        <v>695</v>
      </c>
      <c r="H557" s="74">
        <v>130</v>
      </c>
    </row>
    <row r="558" spans="1:8">
      <c r="A558" s="74">
        <v>557</v>
      </c>
      <c r="B558" s="75">
        <v>9.6921296296296297E-2</v>
      </c>
      <c r="C558" s="75">
        <v>9.5590277777777774E-2</v>
      </c>
      <c r="D558" s="74" t="s">
        <v>1245</v>
      </c>
      <c r="E558" s="74"/>
      <c r="F558" s="74" t="s">
        <v>636</v>
      </c>
      <c r="G558" s="74" t="s">
        <v>733</v>
      </c>
      <c r="H558" s="74">
        <v>595</v>
      </c>
    </row>
    <row r="559" spans="1:8">
      <c r="A559" s="74">
        <v>558</v>
      </c>
      <c r="B559" s="75">
        <v>9.6932870370370364E-2</v>
      </c>
      <c r="C559" s="75">
        <v>9.5775462962962965E-2</v>
      </c>
      <c r="D559" s="74" t="s">
        <v>1246</v>
      </c>
      <c r="E559" s="74" t="s">
        <v>685</v>
      </c>
      <c r="F559" s="74" t="s">
        <v>648</v>
      </c>
      <c r="G559" s="74" t="s">
        <v>735</v>
      </c>
      <c r="H559" s="74">
        <v>407</v>
      </c>
    </row>
    <row r="560" spans="1:8">
      <c r="A560" s="74">
        <v>559</v>
      </c>
      <c r="B560" s="75">
        <v>9.6944444444444444E-2</v>
      </c>
      <c r="C560" s="75">
        <v>9.6817129629629628E-2</v>
      </c>
      <c r="D560" s="74" t="s">
        <v>1247</v>
      </c>
      <c r="E560" s="74"/>
      <c r="F560" s="74" t="s">
        <v>636</v>
      </c>
      <c r="G560" s="74" t="s">
        <v>666</v>
      </c>
      <c r="H560" s="74">
        <v>6</v>
      </c>
    </row>
    <row r="561" spans="1:8">
      <c r="A561" s="74">
        <v>560</v>
      </c>
      <c r="B561" s="75">
        <v>9.7118055555555569E-2</v>
      </c>
      <c r="C561" s="75">
        <v>9.5856481481481473E-2</v>
      </c>
      <c r="D561" s="74" t="s">
        <v>1248</v>
      </c>
      <c r="E561" s="74"/>
      <c r="F561" s="74" t="s">
        <v>636</v>
      </c>
      <c r="G561" s="74" t="s">
        <v>681</v>
      </c>
      <c r="H561" s="74">
        <v>515</v>
      </c>
    </row>
    <row r="562" spans="1:8">
      <c r="A562" s="74">
        <v>561</v>
      </c>
      <c r="B562" s="75">
        <v>9.7118055555555569E-2</v>
      </c>
      <c r="C562" s="75">
        <v>9.5868055555555554E-2</v>
      </c>
      <c r="D562" s="74" t="s">
        <v>141</v>
      </c>
      <c r="E562" s="74" t="s">
        <v>412</v>
      </c>
      <c r="F562" s="74" t="s">
        <v>648</v>
      </c>
      <c r="G562" s="74" t="s">
        <v>695</v>
      </c>
      <c r="H562" s="74">
        <v>425</v>
      </c>
    </row>
    <row r="563" spans="1:8">
      <c r="A563" s="74">
        <v>562</v>
      </c>
      <c r="B563" s="75">
        <v>9.7222222222222224E-2</v>
      </c>
      <c r="C563" s="75">
        <v>9.6527777777777768E-2</v>
      </c>
      <c r="D563" s="74" t="s">
        <v>1249</v>
      </c>
      <c r="E563" s="74"/>
      <c r="F563" s="74" t="s">
        <v>648</v>
      </c>
      <c r="G563" s="74" t="s">
        <v>735</v>
      </c>
      <c r="H563" s="74">
        <v>708</v>
      </c>
    </row>
    <row r="564" spans="1:8">
      <c r="A564" s="74">
        <v>563</v>
      </c>
      <c r="B564" s="75">
        <v>9.7222222222222224E-2</v>
      </c>
      <c r="C564" s="75">
        <v>9.6527777777777768E-2</v>
      </c>
      <c r="D564" s="74" t="s">
        <v>1250</v>
      </c>
      <c r="E564" s="74"/>
      <c r="F564" s="74" t="s">
        <v>648</v>
      </c>
      <c r="G564" s="74" t="s">
        <v>735</v>
      </c>
      <c r="H564" s="74">
        <v>721</v>
      </c>
    </row>
    <row r="565" spans="1:8">
      <c r="A565" s="74">
        <v>564</v>
      </c>
      <c r="B565" s="75">
        <v>9.7303240740740746E-2</v>
      </c>
      <c r="C565" s="75">
        <v>9.6192129629629627E-2</v>
      </c>
      <c r="D565" s="74" t="s">
        <v>1251</v>
      </c>
      <c r="E565" s="74"/>
      <c r="F565" s="74" t="s">
        <v>636</v>
      </c>
      <c r="G565" s="74" t="s">
        <v>681</v>
      </c>
      <c r="H565" s="74">
        <v>105</v>
      </c>
    </row>
    <row r="566" spans="1:8">
      <c r="A566" s="74">
        <v>565</v>
      </c>
      <c r="B566" s="75">
        <v>9.7372685185185173E-2</v>
      </c>
      <c r="C566" s="75">
        <v>9.6886574074074083E-2</v>
      </c>
      <c r="D566" s="74" t="s">
        <v>1252</v>
      </c>
      <c r="E566" s="74" t="s">
        <v>693</v>
      </c>
      <c r="F566" s="74" t="s">
        <v>648</v>
      </c>
      <c r="G566" s="74" t="s">
        <v>701</v>
      </c>
      <c r="H566" s="74">
        <v>310</v>
      </c>
    </row>
    <row r="567" spans="1:8">
      <c r="A567" s="74">
        <v>566</v>
      </c>
      <c r="B567" s="75">
        <v>9.746527777777779E-2</v>
      </c>
      <c r="C567" s="75">
        <v>9.6944444444444444E-2</v>
      </c>
      <c r="D567" s="74" t="s">
        <v>1253</v>
      </c>
      <c r="E567" s="74"/>
      <c r="F567" s="74" t="s">
        <v>648</v>
      </c>
      <c r="G567" s="74" t="s">
        <v>735</v>
      </c>
      <c r="H567" s="74">
        <v>51</v>
      </c>
    </row>
    <row r="568" spans="1:8">
      <c r="A568" s="74">
        <v>567</v>
      </c>
      <c r="B568" s="75">
        <v>9.7488425925925923E-2</v>
      </c>
      <c r="C568" s="75">
        <v>9.7222222222222224E-2</v>
      </c>
      <c r="D568" s="74" t="s">
        <v>1254</v>
      </c>
      <c r="E568" s="74"/>
      <c r="F568" s="74" t="s">
        <v>636</v>
      </c>
      <c r="G568" s="74" t="s">
        <v>670</v>
      </c>
      <c r="H568" s="74">
        <v>913</v>
      </c>
    </row>
    <row r="569" spans="1:8">
      <c r="A569" s="74">
        <v>568</v>
      </c>
      <c r="B569" s="75">
        <v>9.7581018518518525E-2</v>
      </c>
      <c r="C569" s="75">
        <v>9.6238425925925922E-2</v>
      </c>
      <c r="D569" s="74" t="s">
        <v>1255</v>
      </c>
      <c r="E569" s="74"/>
      <c r="F569" s="74" t="s">
        <v>636</v>
      </c>
      <c r="G569" s="74" t="s">
        <v>681</v>
      </c>
      <c r="H569" s="74">
        <v>110</v>
      </c>
    </row>
    <row r="570" spans="1:8">
      <c r="A570" s="74">
        <v>569</v>
      </c>
      <c r="B570" s="75">
        <v>9.7731481481481475E-2</v>
      </c>
      <c r="C570" s="75">
        <v>9.7372685185185173E-2</v>
      </c>
      <c r="D570" s="74" t="s">
        <v>1256</v>
      </c>
      <c r="E570" s="74"/>
      <c r="F570" s="74" t="s">
        <v>648</v>
      </c>
      <c r="G570" s="74" t="s">
        <v>701</v>
      </c>
      <c r="H570" s="74">
        <v>619</v>
      </c>
    </row>
    <row r="571" spans="1:8">
      <c r="A571" s="74">
        <v>570</v>
      </c>
      <c r="B571" s="75">
        <v>9.7824074074074077E-2</v>
      </c>
      <c r="C571" s="75">
        <v>9.7268518518518518E-2</v>
      </c>
      <c r="D571" s="74" t="s">
        <v>1257</v>
      </c>
      <c r="E571" s="74" t="s">
        <v>724</v>
      </c>
      <c r="F571" s="74" t="s">
        <v>648</v>
      </c>
      <c r="G571" s="74" t="s">
        <v>695</v>
      </c>
      <c r="H571" s="74">
        <v>15</v>
      </c>
    </row>
    <row r="572" spans="1:8">
      <c r="A572" s="74">
        <v>571</v>
      </c>
      <c r="B572" s="75">
        <v>9.807870370370371E-2</v>
      </c>
      <c r="C572" s="75">
        <v>9.7164351851851849E-2</v>
      </c>
      <c r="D572" s="74" t="s">
        <v>1258</v>
      </c>
      <c r="E572" s="74"/>
      <c r="F572" s="74" t="s">
        <v>648</v>
      </c>
      <c r="G572" s="74" t="s">
        <v>701</v>
      </c>
      <c r="H572" s="74">
        <v>171</v>
      </c>
    </row>
    <row r="573" spans="1:8">
      <c r="A573" s="74">
        <v>572</v>
      </c>
      <c r="B573" s="75">
        <v>9.825231481481482E-2</v>
      </c>
      <c r="C573" s="75">
        <v>9.7731481481481475E-2</v>
      </c>
      <c r="D573" s="74" t="s">
        <v>1259</v>
      </c>
      <c r="E573" s="74"/>
      <c r="F573" s="74" t="s">
        <v>648</v>
      </c>
      <c r="G573" s="74" t="s">
        <v>735</v>
      </c>
      <c r="H573" s="74">
        <v>52</v>
      </c>
    </row>
    <row r="574" spans="1:8">
      <c r="A574" s="74">
        <v>573</v>
      </c>
      <c r="B574" s="75">
        <v>9.8287037037037048E-2</v>
      </c>
      <c r="C574" s="75">
        <v>9.7685185185185194E-2</v>
      </c>
      <c r="D574" s="74" t="s">
        <v>1260</v>
      </c>
      <c r="E574" s="74" t="s">
        <v>726</v>
      </c>
      <c r="F574" s="74" t="s">
        <v>648</v>
      </c>
      <c r="G574" s="74" t="s">
        <v>695</v>
      </c>
      <c r="H574" s="74">
        <v>434</v>
      </c>
    </row>
    <row r="575" spans="1:8">
      <c r="A575" s="74">
        <v>574</v>
      </c>
      <c r="B575" s="75">
        <v>9.854166666666668E-2</v>
      </c>
      <c r="C575" s="75">
        <v>9.7638888888888886E-2</v>
      </c>
      <c r="D575" s="74" t="s">
        <v>1261</v>
      </c>
      <c r="E575" s="74"/>
      <c r="F575" s="74" t="s">
        <v>636</v>
      </c>
      <c r="G575" s="74" t="s">
        <v>670</v>
      </c>
      <c r="H575" s="74">
        <v>206</v>
      </c>
    </row>
    <row r="576" spans="1:8">
      <c r="A576" s="74">
        <v>575</v>
      </c>
      <c r="B576" s="75">
        <v>9.869212962962963E-2</v>
      </c>
      <c r="C576" s="75">
        <v>9.7268518518518518E-2</v>
      </c>
      <c r="D576" s="74" t="s">
        <v>1262</v>
      </c>
      <c r="E576" s="74" t="s">
        <v>756</v>
      </c>
      <c r="F576" s="74" t="s">
        <v>636</v>
      </c>
      <c r="G576" s="74" t="s">
        <v>670</v>
      </c>
      <c r="H576" s="74">
        <v>638</v>
      </c>
    </row>
    <row r="577" spans="1:8">
      <c r="A577" s="74">
        <v>576</v>
      </c>
      <c r="B577" s="75">
        <v>9.869212962962963E-2</v>
      </c>
      <c r="C577" s="75">
        <v>9.7256944444444438E-2</v>
      </c>
      <c r="D577" s="74" t="s">
        <v>1263</v>
      </c>
      <c r="E577" s="74" t="s">
        <v>842</v>
      </c>
      <c r="F577" s="74" t="s">
        <v>636</v>
      </c>
      <c r="G577" s="74" t="s">
        <v>670</v>
      </c>
      <c r="H577" s="74">
        <v>460</v>
      </c>
    </row>
    <row r="578" spans="1:8">
      <c r="A578" s="74">
        <v>577</v>
      </c>
      <c r="B578" s="75">
        <v>9.8854166666666674E-2</v>
      </c>
      <c r="C578" s="75">
        <v>9.7615740740740739E-2</v>
      </c>
      <c r="D578" s="74" t="s">
        <v>1264</v>
      </c>
      <c r="E578" s="74"/>
      <c r="F578" s="74" t="s">
        <v>636</v>
      </c>
      <c r="G578" s="74" t="s">
        <v>681</v>
      </c>
      <c r="H578" s="74">
        <v>379</v>
      </c>
    </row>
    <row r="579" spans="1:8">
      <c r="A579" s="74">
        <v>578</v>
      </c>
      <c r="B579" s="75">
        <v>9.8877314814814821E-2</v>
      </c>
      <c r="C579" s="75">
        <v>9.7916666666666666E-2</v>
      </c>
      <c r="D579" s="74" t="s">
        <v>1265</v>
      </c>
      <c r="E579" s="74" t="s">
        <v>842</v>
      </c>
      <c r="F579" s="74" t="s">
        <v>648</v>
      </c>
      <c r="G579" s="74" t="s">
        <v>695</v>
      </c>
      <c r="H579" s="74">
        <v>277</v>
      </c>
    </row>
    <row r="580" spans="1:8">
      <c r="A580" s="74">
        <v>579</v>
      </c>
      <c r="B580" s="75">
        <v>9.9085648148148145E-2</v>
      </c>
      <c r="C580" s="75">
        <v>9.8067129629629643E-2</v>
      </c>
      <c r="D580" s="74" t="s">
        <v>1266</v>
      </c>
      <c r="E580" s="74"/>
      <c r="F580" s="74" t="s">
        <v>648</v>
      </c>
      <c r="G580" s="74" t="s">
        <v>735</v>
      </c>
      <c r="H580" s="74">
        <v>467</v>
      </c>
    </row>
    <row r="581" spans="1:8">
      <c r="A581" s="74">
        <v>580</v>
      </c>
      <c r="B581" s="75">
        <v>9.9120370370370373E-2</v>
      </c>
      <c r="C581" s="75">
        <v>9.825231481481482E-2</v>
      </c>
      <c r="D581" s="74" t="s">
        <v>1267</v>
      </c>
      <c r="E581" s="74" t="s">
        <v>706</v>
      </c>
      <c r="F581" s="74" t="s">
        <v>648</v>
      </c>
      <c r="G581" s="74" t="s">
        <v>735</v>
      </c>
      <c r="H581" s="74">
        <v>772</v>
      </c>
    </row>
    <row r="582" spans="1:8">
      <c r="A582" s="74">
        <v>581</v>
      </c>
      <c r="B582" s="75">
        <v>9.9120370370370373E-2</v>
      </c>
      <c r="C582" s="75">
        <v>9.8263888888888887E-2</v>
      </c>
      <c r="D582" s="74" t="s">
        <v>1268</v>
      </c>
      <c r="E582" s="74" t="s">
        <v>706</v>
      </c>
      <c r="F582" s="74" t="s">
        <v>636</v>
      </c>
      <c r="G582" s="74" t="s">
        <v>670</v>
      </c>
      <c r="H582" s="74">
        <v>582</v>
      </c>
    </row>
    <row r="583" spans="1:8">
      <c r="A583" s="74">
        <v>582</v>
      </c>
      <c r="B583" s="75">
        <v>9.9247685185185189E-2</v>
      </c>
      <c r="C583" s="75">
        <v>9.8113425925925923E-2</v>
      </c>
      <c r="D583" s="74" t="s">
        <v>1269</v>
      </c>
      <c r="E583" s="74"/>
      <c r="F583" s="74" t="s">
        <v>648</v>
      </c>
      <c r="G583" s="74" t="s">
        <v>735</v>
      </c>
      <c r="H583" s="74">
        <v>861</v>
      </c>
    </row>
    <row r="584" spans="1:8">
      <c r="A584" s="74">
        <v>583</v>
      </c>
      <c r="B584" s="75">
        <v>9.9525462962962954E-2</v>
      </c>
      <c r="C584" s="75">
        <v>9.8275462962962967E-2</v>
      </c>
      <c r="D584" s="74" t="s">
        <v>1270</v>
      </c>
      <c r="E584" s="74" t="s">
        <v>678</v>
      </c>
      <c r="F584" s="74" t="s">
        <v>648</v>
      </c>
      <c r="G584" s="74" t="s">
        <v>695</v>
      </c>
      <c r="H584" s="74">
        <v>828</v>
      </c>
    </row>
    <row r="585" spans="1:8">
      <c r="A585" s="74">
        <v>584</v>
      </c>
      <c r="B585" s="75">
        <v>9.9652777777777771E-2</v>
      </c>
      <c r="C585" s="75">
        <v>9.9456018518518527E-2</v>
      </c>
      <c r="D585" s="74" t="s">
        <v>1271</v>
      </c>
      <c r="E585" s="74"/>
      <c r="F585" s="74" t="s">
        <v>648</v>
      </c>
      <c r="G585" s="74" t="s">
        <v>701</v>
      </c>
      <c r="H585" s="74">
        <v>191</v>
      </c>
    </row>
    <row r="586" spans="1:8">
      <c r="A586" s="74">
        <v>585</v>
      </c>
      <c r="B586" s="75">
        <v>9.976851851851852E-2</v>
      </c>
      <c r="C586" s="75">
        <v>9.8622685185185188E-2</v>
      </c>
      <c r="D586" s="74" t="s">
        <v>1272</v>
      </c>
      <c r="E586" s="74"/>
      <c r="F586" s="74" t="s">
        <v>636</v>
      </c>
      <c r="G586" s="74" t="s">
        <v>666</v>
      </c>
      <c r="H586" s="74">
        <v>287</v>
      </c>
    </row>
    <row r="587" spans="1:8">
      <c r="A587" s="74">
        <v>586</v>
      </c>
      <c r="B587" s="75">
        <v>9.9780092592592587E-2</v>
      </c>
      <c r="C587" s="75">
        <v>9.8009259259259254E-2</v>
      </c>
      <c r="D587" s="74" t="s">
        <v>1273</v>
      </c>
      <c r="E587" s="74" t="s">
        <v>1274</v>
      </c>
      <c r="F587" s="74" t="s">
        <v>636</v>
      </c>
      <c r="G587" s="74" t="s">
        <v>733</v>
      </c>
      <c r="H587" s="74">
        <v>497</v>
      </c>
    </row>
    <row r="588" spans="1:8">
      <c r="A588" s="74">
        <v>587</v>
      </c>
      <c r="B588" s="75">
        <v>9.9814814814814815E-2</v>
      </c>
      <c r="C588" s="75">
        <v>9.9131944444444439E-2</v>
      </c>
      <c r="D588" s="74" t="s">
        <v>1275</v>
      </c>
      <c r="E588" s="74"/>
      <c r="F588" s="74" t="s">
        <v>648</v>
      </c>
      <c r="G588" s="74" t="s">
        <v>695</v>
      </c>
      <c r="H588" s="74">
        <v>50</v>
      </c>
    </row>
    <row r="589" spans="1:8">
      <c r="A589" s="74">
        <v>588</v>
      </c>
      <c r="B589" s="75">
        <v>9.9988425925925925E-2</v>
      </c>
      <c r="C589" s="75">
        <v>9.8761574074074085E-2</v>
      </c>
      <c r="D589" s="74" t="s">
        <v>1276</v>
      </c>
      <c r="E589" s="74"/>
      <c r="F589" s="74" t="s">
        <v>636</v>
      </c>
      <c r="G589" s="74" t="s">
        <v>670</v>
      </c>
      <c r="H589" s="74">
        <v>818</v>
      </c>
    </row>
    <row r="590" spans="1:8">
      <c r="A590" s="74">
        <v>589</v>
      </c>
      <c r="B590" s="75">
        <v>0.1001851851851852</v>
      </c>
      <c r="C590" s="75">
        <v>9.9016203703703717E-2</v>
      </c>
      <c r="D590" s="74" t="s">
        <v>1277</v>
      </c>
      <c r="E590" s="74" t="s">
        <v>685</v>
      </c>
      <c r="F590" s="74" t="s">
        <v>648</v>
      </c>
      <c r="G590" s="74" t="s">
        <v>695</v>
      </c>
      <c r="H590" s="74">
        <v>150</v>
      </c>
    </row>
    <row r="591" spans="1:8">
      <c r="A591" s="74">
        <v>590</v>
      </c>
      <c r="B591" s="75">
        <v>0.1002662037037037</v>
      </c>
      <c r="C591" s="75">
        <v>9.9826388888888895E-2</v>
      </c>
      <c r="D591" s="74" t="s">
        <v>1278</v>
      </c>
      <c r="E591" s="74"/>
      <c r="F591" s="74" t="s">
        <v>636</v>
      </c>
      <c r="G591" s="74" t="s">
        <v>666</v>
      </c>
      <c r="H591" s="74">
        <v>499</v>
      </c>
    </row>
    <row r="592" spans="1:8">
      <c r="A592" s="74">
        <v>591</v>
      </c>
      <c r="B592" s="75">
        <v>0.1002662037037037</v>
      </c>
      <c r="C592" s="75">
        <v>9.9837962962962948E-2</v>
      </c>
      <c r="D592" s="74" t="s">
        <v>1279</v>
      </c>
      <c r="E592" s="74"/>
      <c r="F592" s="74" t="s">
        <v>636</v>
      </c>
      <c r="G592" s="74" t="s">
        <v>666</v>
      </c>
      <c r="H592" s="74">
        <v>498</v>
      </c>
    </row>
    <row r="593" spans="1:8">
      <c r="A593" s="74">
        <v>592</v>
      </c>
      <c r="B593" s="75">
        <v>0.10028935185185185</v>
      </c>
      <c r="C593" s="75">
        <v>9.9282407407407403E-2</v>
      </c>
      <c r="D593" s="74" t="s">
        <v>1280</v>
      </c>
      <c r="E593" s="74"/>
      <c r="F593" s="74" t="s">
        <v>648</v>
      </c>
      <c r="G593" s="74" t="s">
        <v>735</v>
      </c>
      <c r="H593" s="74">
        <v>322</v>
      </c>
    </row>
    <row r="594" spans="1:8">
      <c r="A594" s="74">
        <v>593</v>
      </c>
      <c r="B594" s="75">
        <v>0.10063657407407407</v>
      </c>
      <c r="C594" s="75">
        <v>0.10011574074074074</v>
      </c>
      <c r="D594" s="74" t="s">
        <v>1281</v>
      </c>
      <c r="E594" s="74"/>
      <c r="F594" s="74" t="s">
        <v>636</v>
      </c>
      <c r="G594" s="74" t="s">
        <v>670</v>
      </c>
      <c r="H594" s="74">
        <v>364</v>
      </c>
    </row>
    <row r="595" spans="1:8">
      <c r="A595" s="74">
        <v>594</v>
      </c>
      <c r="B595" s="75">
        <v>0.10070601851851851</v>
      </c>
      <c r="C595" s="75">
        <v>0.10070601851851851</v>
      </c>
      <c r="D595" s="74" t="s">
        <v>1282</v>
      </c>
      <c r="E595" s="74"/>
      <c r="F595" s="74" t="s">
        <v>648</v>
      </c>
      <c r="G595" s="74" t="s">
        <v>735</v>
      </c>
      <c r="H595" s="74">
        <v>424</v>
      </c>
    </row>
    <row r="596" spans="1:8">
      <c r="A596" s="74">
        <v>595</v>
      </c>
      <c r="B596" s="75">
        <v>0.10078703703703702</v>
      </c>
      <c r="C596" s="75">
        <v>9.9293981481481483E-2</v>
      </c>
      <c r="D596" s="74" t="s">
        <v>1283</v>
      </c>
      <c r="E596" s="74"/>
      <c r="F596" s="74" t="s">
        <v>636</v>
      </c>
      <c r="G596" s="74" t="s">
        <v>666</v>
      </c>
      <c r="H596" s="74">
        <v>771</v>
      </c>
    </row>
    <row r="597" spans="1:8">
      <c r="A597" s="74">
        <v>596</v>
      </c>
      <c r="B597" s="75">
        <v>0.10078703703703702</v>
      </c>
      <c r="C597" s="75">
        <v>9.9293981481481483E-2</v>
      </c>
      <c r="D597" s="74" t="s">
        <v>1284</v>
      </c>
      <c r="E597" s="74"/>
      <c r="F597" s="74" t="s">
        <v>648</v>
      </c>
      <c r="G597" s="74" t="s">
        <v>701</v>
      </c>
      <c r="H597" s="74">
        <v>918</v>
      </c>
    </row>
    <row r="598" spans="1:8">
      <c r="A598" s="74">
        <v>597</v>
      </c>
      <c r="B598" s="75">
        <v>0.10094907407407407</v>
      </c>
      <c r="C598" s="75">
        <v>9.9641203703703704E-2</v>
      </c>
      <c r="D598" s="74" t="s">
        <v>1285</v>
      </c>
      <c r="E598" s="74"/>
      <c r="F598" s="74" t="s">
        <v>648</v>
      </c>
      <c r="G598" s="74" t="s">
        <v>735</v>
      </c>
      <c r="H598" s="74">
        <v>584</v>
      </c>
    </row>
    <row r="599" spans="1:8">
      <c r="A599" s="74">
        <v>598</v>
      </c>
      <c r="B599" s="75">
        <v>0.10094907407407407</v>
      </c>
      <c r="C599" s="75">
        <v>9.9629629629629624E-2</v>
      </c>
      <c r="D599" s="74" t="s">
        <v>1286</v>
      </c>
      <c r="E599" s="74"/>
      <c r="F599" s="74" t="s">
        <v>648</v>
      </c>
      <c r="G599" s="74" t="s">
        <v>735</v>
      </c>
      <c r="H599" s="74">
        <v>325</v>
      </c>
    </row>
    <row r="600" spans="1:8">
      <c r="A600" s="74">
        <v>599</v>
      </c>
      <c r="B600" s="75">
        <v>0.10109953703703704</v>
      </c>
      <c r="C600" s="75">
        <v>0.10068287037037038</v>
      </c>
      <c r="D600" s="74" t="s">
        <v>1287</v>
      </c>
      <c r="E600" s="74" t="s">
        <v>756</v>
      </c>
      <c r="F600" s="74" t="s">
        <v>636</v>
      </c>
      <c r="G600" s="74" t="s">
        <v>666</v>
      </c>
      <c r="H600" s="74">
        <v>643</v>
      </c>
    </row>
    <row r="601" spans="1:8">
      <c r="A601" s="74">
        <v>600</v>
      </c>
      <c r="B601" s="75">
        <v>0.10109953703703704</v>
      </c>
      <c r="C601" s="75">
        <v>9.9745370370370359E-2</v>
      </c>
      <c r="D601" s="74" t="s">
        <v>1288</v>
      </c>
      <c r="E601" s="74"/>
      <c r="F601" s="74" t="s">
        <v>636</v>
      </c>
      <c r="G601" s="74" t="s">
        <v>670</v>
      </c>
      <c r="H601" s="74">
        <v>112</v>
      </c>
    </row>
    <row r="602" spans="1:8">
      <c r="A602" s="74">
        <v>601</v>
      </c>
      <c r="B602" s="75">
        <v>0.10111111111111111</v>
      </c>
      <c r="C602" s="75">
        <v>9.975694444444444E-2</v>
      </c>
      <c r="D602" s="74" t="s">
        <v>1289</v>
      </c>
      <c r="E602" s="74"/>
      <c r="F602" s="74" t="s">
        <v>636</v>
      </c>
      <c r="G602" s="74" t="s">
        <v>670</v>
      </c>
      <c r="H602" s="74">
        <v>116</v>
      </c>
    </row>
    <row r="603" spans="1:8">
      <c r="A603" s="74">
        <v>602</v>
      </c>
      <c r="B603" s="75">
        <v>0.10115740740740742</v>
      </c>
      <c r="C603" s="75">
        <v>0.10008101851851851</v>
      </c>
      <c r="D603" s="74" t="s">
        <v>1290</v>
      </c>
      <c r="E603" s="74"/>
      <c r="F603" s="74" t="s">
        <v>648</v>
      </c>
      <c r="G603" s="74" t="s">
        <v>735</v>
      </c>
      <c r="H603" s="74">
        <v>124</v>
      </c>
    </row>
    <row r="604" spans="1:8">
      <c r="A604" s="74">
        <v>603</v>
      </c>
      <c r="B604" s="75">
        <v>0.10128472222222222</v>
      </c>
      <c r="C604" s="75">
        <v>0.10012731481481481</v>
      </c>
      <c r="D604" s="74" t="s">
        <v>1291</v>
      </c>
      <c r="E604" s="74"/>
      <c r="F604" s="74" t="s">
        <v>648</v>
      </c>
      <c r="G604" s="74" t="s">
        <v>735</v>
      </c>
      <c r="H604" s="74">
        <v>563</v>
      </c>
    </row>
    <row r="605" spans="1:8">
      <c r="A605" s="74">
        <v>604</v>
      </c>
      <c r="B605" s="75">
        <v>0.10129629629629629</v>
      </c>
      <c r="C605" s="75">
        <v>0.10013888888888889</v>
      </c>
      <c r="D605" s="74" t="s">
        <v>1292</v>
      </c>
      <c r="E605" s="74"/>
      <c r="F605" s="74" t="s">
        <v>636</v>
      </c>
      <c r="G605" s="74" t="s">
        <v>666</v>
      </c>
      <c r="H605" s="74">
        <v>14</v>
      </c>
    </row>
    <row r="606" spans="1:8">
      <c r="A606" s="74">
        <v>605</v>
      </c>
      <c r="B606" s="75">
        <v>0.10140046296296296</v>
      </c>
      <c r="C606" s="75">
        <v>0.10099537037037037</v>
      </c>
      <c r="D606" s="74" t="s">
        <v>1293</v>
      </c>
      <c r="E606" s="74"/>
      <c r="F606" s="74" t="s">
        <v>648</v>
      </c>
      <c r="G606" s="74" t="s">
        <v>701</v>
      </c>
      <c r="H606" s="74">
        <v>227</v>
      </c>
    </row>
    <row r="607" spans="1:8">
      <c r="A607" s="74">
        <v>606</v>
      </c>
      <c r="B607" s="75">
        <v>0.10145833333333333</v>
      </c>
      <c r="C607" s="75">
        <v>0.10105324074074074</v>
      </c>
      <c r="D607" s="74" t="s">
        <v>1294</v>
      </c>
      <c r="E607" s="74"/>
      <c r="F607" s="74" t="s">
        <v>648</v>
      </c>
      <c r="G607" s="74" t="s">
        <v>701</v>
      </c>
      <c r="H607" s="74">
        <v>106</v>
      </c>
    </row>
    <row r="608" spans="1:8">
      <c r="A608" s="74">
        <v>607</v>
      </c>
      <c r="B608" s="75">
        <v>0.10160879629629631</v>
      </c>
      <c r="C608" s="75">
        <v>0.10071759259259259</v>
      </c>
      <c r="D608" s="74" t="s">
        <v>1295</v>
      </c>
      <c r="E608" s="74"/>
      <c r="F608" s="74" t="s">
        <v>648</v>
      </c>
      <c r="G608" s="74" t="s">
        <v>695</v>
      </c>
      <c r="H608" s="74">
        <v>86</v>
      </c>
    </row>
    <row r="609" spans="1:8">
      <c r="A609" s="74">
        <v>608</v>
      </c>
      <c r="B609" s="75">
        <v>0.10163194444444446</v>
      </c>
      <c r="C609" s="75">
        <v>0.10020833333333334</v>
      </c>
      <c r="D609" s="74" t="s">
        <v>1296</v>
      </c>
      <c r="E609" s="74" t="s">
        <v>842</v>
      </c>
      <c r="F609" s="74" t="s">
        <v>648</v>
      </c>
      <c r="G609" s="74" t="s">
        <v>695</v>
      </c>
      <c r="H609" s="74">
        <v>461</v>
      </c>
    </row>
    <row r="610" spans="1:8">
      <c r="A610" s="74">
        <v>609</v>
      </c>
      <c r="B610" s="75">
        <v>0.10168981481481482</v>
      </c>
      <c r="C610" s="75">
        <v>0.10126157407407406</v>
      </c>
      <c r="D610" s="74" t="s">
        <v>1297</v>
      </c>
      <c r="E610" s="74"/>
      <c r="F610" s="74" t="s">
        <v>648</v>
      </c>
      <c r="G610" s="74" t="s">
        <v>735</v>
      </c>
      <c r="H610" s="74">
        <v>78</v>
      </c>
    </row>
    <row r="611" spans="1:8">
      <c r="A611" s="74">
        <v>610</v>
      </c>
      <c r="B611" s="75">
        <v>0.1017013888888889</v>
      </c>
      <c r="C611" s="75">
        <v>0.10043981481481483</v>
      </c>
      <c r="D611" s="74" t="s">
        <v>1298</v>
      </c>
      <c r="E611" s="74"/>
      <c r="F611" s="74" t="s">
        <v>636</v>
      </c>
      <c r="G611" s="74" t="s">
        <v>666</v>
      </c>
      <c r="H611" s="74">
        <v>631</v>
      </c>
    </row>
    <row r="612" spans="1:8">
      <c r="A612" s="74">
        <v>611</v>
      </c>
      <c r="B612" s="75">
        <v>0.10171296296296296</v>
      </c>
      <c r="C612" s="75">
        <v>0.10045138888888888</v>
      </c>
      <c r="D612" s="74" t="s">
        <v>1299</v>
      </c>
      <c r="E612" s="74"/>
      <c r="F612" s="74" t="s">
        <v>648</v>
      </c>
      <c r="G612" s="74" t="s">
        <v>735</v>
      </c>
      <c r="H612" s="74">
        <v>183</v>
      </c>
    </row>
    <row r="613" spans="1:8">
      <c r="A613" s="74">
        <v>612</v>
      </c>
      <c r="B613" s="75">
        <v>0.10174768518518518</v>
      </c>
      <c r="C613" s="75">
        <v>0.10061342592592593</v>
      </c>
      <c r="D613" s="74" t="s">
        <v>1300</v>
      </c>
      <c r="E613" s="74"/>
      <c r="F613" s="74" t="s">
        <v>648</v>
      </c>
      <c r="G613" s="74" t="s">
        <v>695</v>
      </c>
      <c r="H613" s="74">
        <v>572</v>
      </c>
    </row>
    <row r="614" spans="1:8">
      <c r="A614" s="74">
        <v>613</v>
      </c>
      <c r="B614" s="75">
        <v>0.10207175925925926</v>
      </c>
      <c r="C614" s="75">
        <v>0.1017824074074074</v>
      </c>
      <c r="D614" s="74" t="s">
        <v>99</v>
      </c>
      <c r="E614" s="74" t="s">
        <v>412</v>
      </c>
      <c r="F614" s="74" t="s">
        <v>648</v>
      </c>
      <c r="G614" s="74" t="s">
        <v>995</v>
      </c>
      <c r="H614" s="74">
        <v>514</v>
      </c>
    </row>
    <row r="615" spans="1:8">
      <c r="A615" s="74">
        <v>614</v>
      </c>
      <c r="B615" s="75">
        <v>0.10217592592592593</v>
      </c>
      <c r="C615" s="75">
        <v>0.10199074074074073</v>
      </c>
      <c r="D615" s="74" t="s">
        <v>1301</v>
      </c>
      <c r="E615" s="74"/>
      <c r="F615" s="74" t="s">
        <v>648</v>
      </c>
      <c r="G615" s="74" t="s">
        <v>701</v>
      </c>
      <c r="H615" s="74">
        <v>126</v>
      </c>
    </row>
    <row r="616" spans="1:8">
      <c r="A616" s="74">
        <v>615</v>
      </c>
      <c r="B616" s="75">
        <v>0.1021875</v>
      </c>
      <c r="C616" s="75">
        <v>0.10094907407407407</v>
      </c>
      <c r="D616" s="74" t="s">
        <v>1302</v>
      </c>
      <c r="E616" s="74"/>
      <c r="F616" s="74" t="s">
        <v>636</v>
      </c>
      <c r="G616" s="74" t="s">
        <v>670</v>
      </c>
      <c r="H616" s="74">
        <v>673</v>
      </c>
    </row>
    <row r="617" spans="1:8">
      <c r="A617" s="74">
        <v>616</v>
      </c>
      <c r="B617" s="75">
        <v>0.10228009259259259</v>
      </c>
      <c r="C617" s="75">
        <v>0.10162037037037037</v>
      </c>
      <c r="D617" s="74" t="s">
        <v>1303</v>
      </c>
      <c r="E617" s="74"/>
      <c r="F617" s="74" t="s">
        <v>636</v>
      </c>
      <c r="G617" s="74" t="s">
        <v>670</v>
      </c>
      <c r="H617" s="74">
        <v>123</v>
      </c>
    </row>
    <row r="618" spans="1:8">
      <c r="A618" s="74">
        <v>617</v>
      </c>
      <c r="B618" s="75">
        <v>0.10229166666666667</v>
      </c>
      <c r="C618" s="75">
        <v>0.10111111111111111</v>
      </c>
      <c r="D618" s="74" t="s">
        <v>1304</v>
      </c>
      <c r="E618" s="74"/>
      <c r="F618" s="74" t="s">
        <v>648</v>
      </c>
      <c r="G618" s="74" t="s">
        <v>735</v>
      </c>
      <c r="H618" s="74">
        <v>612</v>
      </c>
    </row>
    <row r="619" spans="1:8">
      <c r="A619" s="74">
        <v>618</v>
      </c>
      <c r="B619" s="75">
        <v>0.10234953703703703</v>
      </c>
      <c r="C619" s="75">
        <v>0.10146990740740741</v>
      </c>
      <c r="D619" s="74" t="s">
        <v>1305</v>
      </c>
      <c r="E619" s="74"/>
      <c r="F619" s="74" t="s">
        <v>648</v>
      </c>
      <c r="G619" s="74" t="s">
        <v>695</v>
      </c>
      <c r="H619" s="74">
        <v>55</v>
      </c>
    </row>
    <row r="620" spans="1:8">
      <c r="A620" s="74">
        <v>619</v>
      </c>
      <c r="B620" s="75">
        <v>0.10258101851851852</v>
      </c>
      <c r="C620" s="75">
        <v>0.10199074074074073</v>
      </c>
      <c r="D620" s="74" t="s">
        <v>1306</v>
      </c>
      <c r="E620" s="74" t="s">
        <v>1307</v>
      </c>
      <c r="F620" s="74" t="s">
        <v>636</v>
      </c>
      <c r="G620" s="74" t="s">
        <v>733</v>
      </c>
      <c r="H620" s="74">
        <v>862</v>
      </c>
    </row>
    <row r="621" spans="1:8">
      <c r="A621" s="74">
        <v>620</v>
      </c>
      <c r="B621" s="75">
        <v>0.10262731481481481</v>
      </c>
      <c r="C621" s="75">
        <v>0.10188657407407407</v>
      </c>
      <c r="D621" s="74" t="s">
        <v>1308</v>
      </c>
      <c r="E621" s="74" t="s">
        <v>1309</v>
      </c>
      <c r="F621" s="74" t="s">
        <v>636</v>
      </c>
      <c r="G621" s="74" t="s">
        <v>666</v>
      </c>
      <c r="H621" s="74">
        <v>811</v>
      </c>
    </row>
    <row r="622" spans="1:8">
      <c r="A622" s="74">
        <v>621</v>
      </c>
      <c r="B622" s="75">
        <v>0.10298611111111111</v>
      </c>
      <c r="C622" s="75">
        <v>0.10168981481481482</v>
      </c>
      <c r="D622" s="74" t="s">
        <v>1310</v>
      </c>
      <c r="E622" s="74"/>
      <c r="F622" s="74" t="s">
        <v>648</v>
      </c>
      <c r="G622" s="74" t="s">
        <v>701</v>
      </c>
      <c r="H622" s="74">
        <v>543</v>
      </c>
    </row>
    <row r="623" spans="1:8">
      <c r="A623" s="74">
        <v>622</v>
      </c>
      <c r="B623" s="75">
        <v>0.10299768518518519</v>
      </c>
      <c r="C623" s="75">
        <v>0.1017013888888889</v>
      </c>
      <c r="D623" s="74" t="s">
        <v>1311</v>
      </c>
      <c r="E623" s="74"/>
      <c r="F623" s="74" t="s">
        <v>648</v>
      </c>
      <c r="G623" s="74" t="s">
        <v>701</v>
      </c>
      <c r="H623" s="74">
        <v>875</v>
      </c>
    </row>
    <row r="624" spans="1:8">
      <c r="A624" s="74">
        <v>623</v>
      </c>
      <c r="B624" s="75">
        <v>0.10299768518518519</v>
      </c>
      <c r="C624" s="75">
        <v>0.10168981481481482</v>
      </c>
      <c r="D624" s="74" t="s">
        <v>1312</v>
      </c>
      <c r="E624" s="74"/>
      <c r="F624" s="74" t="s">
        <v>648</v>
      </c>
      <c r="G624" s="74" t="s">
        <v>701</v>
      </c>
      <c r="H624" s="74">
        <v>630</v>
      </c>
    </row>
    <row r="625" spans="1:8">
      <c r="A625" s="74">
        <v>624</v>
      </c>
      <c r="B625" s="75">
        <v>0.10299768518518519</v>
      </c>
      <c r="C625" s="75">
        <v>0.10234953703703703</v>
      </c>
      <c r="D625" s="74" t="s">
        <v>1313</v>
      </c>
      <c r="E625" s="74" t="s">
        <v>665</v>
      </c>
      <c r="F625" s="74" t="s">
        <v>648</v>
      </c>
      <c r="G625" s="74" t="s">
        <v>735</v>
      </c>
      <c r="H625" s="74">
        <v>760</v>
      </c>
    </row>
    <row r="626" spans="1:8">
      <c r="A626" s="74">
        <v>625</v>
      </c>
      <c r="B626" s="75">
        <v>0.10306712962962962</v>
      </c>
      <c r="C626" s="75">
        <v>0.1024537037037037</v>
      </c>
      <c r="D626" s="74" t="s">
        <v>1314</v>
      </c>
      <c r="E626" s="74" t="s">
        <v>726</v>
      </c>
      <c r="F626" s="74" t="s">
        <v>636</v>
      </c>
      <c r="G626" s="74" t="s">
        <v>681</v>
      </c>
      <c r="H626" s="74">
        <v>757</v>
      </c>
    </row>
    <row r="627" spans="1:8">
      <c r="A627" s="74">
        <v>626</v>
      </c>
      <c r="B627" s="75">
        <v>0.10312500000000001</v>
      </c>
      <c r="C627" s="75">
        <v>0.10207175925925926</v>
      </c>
      <c r="D627" s="74" t="s">
        <v>1315</v>
      </c>
      <c r="E627" s="74" t="s">
        <v>756</v>
      </c>
      <c r="F627" s="74" t="s">
        <v>636</v>
      </c>
      <c r="G627" s="74" t="s">
        <v>681</v>
      </c>
      <c r="H627" s="74">
        <v>636</v>
      </c>
    </row>
    <row r="628" spans="1:8">
      <c r="A628" s="74">
        <v>627</v>
      </c>
      <c r="B628" s="75">
        <v>0.10315972222222221</v>
      </c>
      <c r="C628" s="75">
        <v>0.10267361111111112</v>
      </c>
      <c r="D628" s="74" t="s">
        <v>1316</v>
      </c>
      <c r="E628" s="74" t="s">
        <v>678</v>
      </c>
      <c r="F628" s="74" t="s">
        <v>636</v>
      </c>
      <c r="G628" s="74" t="s">
        <v>670</v>
      </c>
      <c r="H628" s="74">
        <v>185</v>
      </c>
    </row>
    <row r="629" spans="1:8">
      <c r="A629" s="74">
        <v>628</v>
      </c>
      <c r="B629" s="75">
        <v>0.10320601851851852</v>
      </c>
      <c r="C629" s="75">
        <v>0.10208333333333335</v>
      </c>
      <c r="D629" s="74" t="s">
        <v>1317</v>
      </c>
      <c r="E629" s="74"/>
      <c r="F629" s="74" t="s">
        <v>636</v>
      </c>
      <c r="G629" s="74" t="s">
        <v>670</v>
      </c>
      <c r="H629" s="74">
        <v>419</v>
      </c>
    </row>
    <row r="630" spans="1:8">
      <c r="A630" s="74">
        <v>629</v>
      </c>
      <c r="B630" s="75">
        <v>0.10341435185185184</v>
      </c>
      <c r="C630" s="75">
        <v>0.10267361111111112</v>
      </c>
      <c r="D630" s="74" t="s">
        <v>1318</v>
      </c>
      <c r="E630" s="74" t="s">
        <v>1309</v>
      </c>
      <c r="F630" s="74" t="s">
        <v>648</v>
      </c>
      <c r="G630" s="74" t="s">
        <v>701</v>
      </c>
      <c r="H630" s="74">
        <v>507</v>
      </c>
    </row>
    <row r="631" spans="1:8">
      <c r="A631" s="74">
        <v>630</v>
      </c>
      <c r="B631" s="75">
        <v>0.1034375</v>
      </c>
      <c r="C631" s="75">
        <v>0.10199074074074073</v>
      </c>
      <c r="D631" s="74" t="s">
        <v>1319</v>
      </c>
      <c r="E631" s="74"/>
      <c r="F631" s="74" t="s">
        <v>648</v>
      </c>
      <c r="G631" s="74" t="s">
        <v>735</v>
      </c>
      <c r="H631" s="74">
        <v>457</v>
      </c>
    </row>
    <row r="632" spans="1:8">
      <c r="A632" s="74">
        <v>631</v>
      </c>
      <c r="B632" s="75">
        <v>0.10357638888888888</v>
      </c>
      <c r="C632" s="75">
        <v>0.10304398148148149</v>
      </c>
      <c r="D632" s="74" t="s">
        <v>1320</v>
      </c>
      <c r="E632" s="74"/>
      <c r="F632" s="74" t="s">
        <v>648</v>
      </c>
      <c r="G632" s="74" t="s">
        <v>695</v>
      </c>
      <c r="H632" s="74">
        <v>143</v>
      </c>
    </row>
    <row r="633" spans="1:8">
      <c r="A633" s="74">
        <v>632</v>
      </c>
      <c r="B633" s="75">
        <v>0.10361111111111111</v>
      </c>
      <c r="C633" s="75">
        <v>0.10224537037037036</v>
      </c>
      <c r="D633" s="74" t="s">
        <v>1321</v>
      </c>
      <c r="E633" s="74" t="s">
        <v>1035</v>
      </c>
      <c r="F633" s="74" t="s">
        <v>636</v>
      </c>
      <c r="G633" s="74" t="s">
        <v>670</v>
      </c>
      <c r="H633" s="74">
        <v>700</v>
      </c>
    </row>
    <row r="634" spans="1:8">
      <c r="A634" s="74">
        <v>633</v>
      </c>
      <c r="B634" s="75">
        <v>0.10368055555555555</v>
      </c>
      <c r="C634" s="75">
        <v>0.10295138888888888</v>
      </c>
      <c r="D634" s="74" t="s">
        <v>1322</v>
      </c>
      <c r="E634" s="74"/>
      <c r="F634" s="74" t="s">
        <v>648</v>
      </c>
      <c r="G634" s="74" t="s">
        <v>735</v>
      </c>
      <c r="H634" s="74">
        <v>233</v>
      </c>
    </row>
    <row r="635" spans="1:8">
      <c r="A635" s="74">
        <v>634</v>
      </c>
      <c r="B635" s="75">
        <v>0.10395833333333333</v>
      </c>
      <c r="C635" s="75">
        <v>0.10276620370370371</v>
      </c>
      <c r="D635" s="74" t="s">
        <v>1323</v>
      </c>
      <c r="E635" s="74"/>
      <c r="F635" s="74" t="s">
        <v>648</v>
      </c>
      <c r="G635" s="74" t="s">
        <v>735</v>
      </c>
      <c r="H635" s="74">
        <v>19</v>
      </c>
    </row>
    <row r="636" spans="1:8">
      <c r="A636" s="74">
        <v>635</v>
      </c>
      <c r="B636" s="75">
        <v>0.10402777777777777</v>
      </c>
      <c r="C636" s="75">
        <v>0.10320601851851852</v>
      </c>
      <c r="D636" s="74" t="s">
        <v>1324</v>
      </c>
      <c r="E636" s="74"/>
      <c r="F636" s="74" t="s">
        <v>648</v>
      </c>
      <c r="G636" s="74" t="s">
        <v>701</v>
      </c>
      <c r="H636" s="74">
        <v>402</v>
      </c>
    </row>
    <row r="637" spans="1:8">
      <c r="A637" s="74">
        <v>636</v>
      </c>
      <c r="B637" s="75">
        <v>0.10415509259259259</v>
      </c>
      <c r="C637" s="75">
        <v>0.10340277777777777</v>
      </c>
      <c r="D637" s="74" t="s">
        <v>1325</v>
      </c>
      <c r="E637" s="74"/>
      <c r="F637" s="74" t="s">
        <v>636</v>
      </c>
      <c r="G637" s="74" t="s">
        <v>681</v>
      </c>
      <c r="H637" s="74">
        <v>872</v>
      </c>
    </row>
    <row r="638" spans="1:8">
      <c r="A638" s="74">
        <v>637</v>
      </c>
      <c r="B638" s="75">
        <v>0.10415509259259259</v>
      </c>
      <c r="C638" s="75">
        <v>0.10341435185185184</v>
      </c>
      <c r="D638" s="74" t="s">
        <v>1326</v>
      </c>
      <c r="E638" s="74"/>
      <c r="F638" s="74" t="s">
        <v>648</v>
      </c>
      <c r="G638" s="74" t="s">
        <v>701</v>
      </c>
      <c r="H638" s="74">
        <v>767</v>
      </c>
    </row>
    <row r="639" spans="1:8">
      <c r="A639" s="74">
        <v>638</v>
      </c>
      <c r="B639" s="75">
        <v>0.10416666666666667</v>
      </c>
      <c r="C639" s="75">
        <v>0.10372685185185186</v>
      </c>
      <c r="D639" s="74" t="s">
        <v>1327</v>
      </c>
      <c r="E639" s="74"/>
      <c r="F639" s="74" t="s">
        <v>648</v>
      </c>
      <c r="G639" s="74" t="s">
        <v>701</v>
      </c>
      <c r="H639" s="74">
        <v>141</v>
      </c>
    </row>
    <row r="640" spans="1:8">
      <c r="A640" s="74">
        <v>639</v>
      </c>
      <c r="B640" s="75">
        <v>0.10417824074074074</v>
      </c>
      <c r="C640" s="75">
        <v>0.10412037037037036</v>
      </c>
      <c r="D640" s="74" t="s">
        <v>1328</v>
      </c>
      <c r="E640" s="74"/>
      <c r="F640" s="74" t="s">
        <v>648</v>
      </c>
      <c r="G640" s="74" t="s">
        <v>995</v>
      </c>
      <c r="H640" s="74">
        <v>160</v>
      </c>
    </row>
    <row r="641" spans="1:8">
      <c r="A641" s="74">
        <v>640</v>
      </c>
      <c r="B641" s="75">
        <v>0.10421296296296297</v>
      </c>
      <c r="C641" s="75">
        <v>0.10275462962962963</v>
      </c>
      <c r="D641" s="74" t="s">
        <v>1329</v>
      </c>
      <c r="E641" s="74"/>
      <c r="F641" s="74" t="s">
        <v>648</v>
      </c>
      <c r="G641" s="74" t="s">
        <v>735</v>
      </c>
      <c r="H641" s="74">
        <v>140</v>
      </c>
    </row>
    <row r="642" spans="1:8">
      <c r="A642" s="74">
        <v>641</v>
      </c>
      <c r="B642" s="75">
        <v>0.10421296296296297</v>
      </c>
      <c r="C642" s="75">
        <v>0.10275462962962963</v>
      </c>
      <c r="D642" s="74" t="s">
        <v>1330</v>
      </c>
      <c r="E642" s="74"/>
      <c r="F642" s="74" t="s">
        <v>636</v>
      </c>
      <c r="G642" s="74" t="s">
        <v>670</v>
      </c>
      <c r="H642" s="74">
        <v>73</v>
      </c>
    </row>
    <row r="643" spans="1:8">
      <c r="A643" s="74">
        <v>642</v>
      </c>
      <c r="B643" s="75">
        <v>0.1044212962962963</v>
      </c>
      <c r="C643" s="75">
        <v>0.1034837962962963</v>
      </c>
      <c r="D643" s="74" t="s">
        <v>1331</v>
      </c>
      <c r="E643" s="74"/>
      <c r="F643" s="74" t="s">
        <v>648</v>
      </c>
      <c r="G643" s="74" t="s">
        <v>701</v>
      </c>
      <c r="H643" s="74">
        <v>197</v>
      </c>
    </row>
    <row r="644" spans="1:8">
      <c r="A644" s="74">
        <v>643</v>
      </c>
      <c r="B644" s="75">
        <v>0.10445601851851853</v>
      </c>
      <c r="C644" s="75">
        <v>0.10335648148148148</v>
      </c>
      <c r="D644" s="74" t="s">
        <v>1332</v>
      </c>
      <c r="E644" s="74"/>
      <c r="F644" s="74" t="s">
        <v>648</v>
      </c>
      <c r="G644" s="74" t="s">
        <v>735</v>
      </c>
      <c r="H644" s="74">
        <v>468</v>
      </c>
    </row>
    <row r="645" spans="1:8">
      <c r="A645" s="74">
        <v>644</v>
      </c>
      <c r="B645" s="75">
        <v>0.10445601851851853</v>
      </c>
      <c r="C645" s="75">
        <v>0.10335648148148148</v>
      </c>
      <c r="D645" s="74" t="s">
        <v>1333</v>
      </c>
      <c r="E645" s="74" t="s">
        <v>842</v>
      </c>
      <c r="F645" s="74" t="s">
        <v>648</v>
      </c>
      <c r="G645" s="74" t="s">
        <v>695</v>
      </c>
      <c r="H645" s="74">
        <v>855</v>
      </c>
    </row>
    <row r="646" spans="1:8">
      <c r="A646" s="74">
        <v>645</v>
      </c>
      <c r="B646" s="75">
        <v>0.10481481481481481</v>
      </c>
      <c r="C646" s="75">
        <v>0.10408564814814815</v>
      </c>
      <c r="D646" s="74" t="s">
        <v>1334</v>
      </c>
      <c r="E646" s="74"/>
      <c r="F646" s="74" t="s">
        <v>648</v>
      </c>
      <c r="G646" s="74" t="s">
        <v>701</v>
      </c>
      <c r="H646" s="74">
        <v>710</v>
      </c>
    </row>
    <row r="647" spans="1:8">
      <c r="A647" s="74">
        <v>646</v>
      </c>
      <c r="B647" s="75">
        <v>0.10493055555555557</v>
      </c>
      <c r="C647" s="75">
        <v>0.10428240740740741</v>
      </c>
      <c r="D647" s="74" t="s">
        <v>1335</v>
      </c>
      <c r="E647" s="74"/>
      <c r="F647" s="74" t="s">
        <v>648</v>
      </c>
      <c r="G647" s="74" t="s">
        <v>701</v>
      </c>
      <c r="H647" s="74">
        <v>806</v>
      </c>
    </row>
    <row r="648" spans="1:8">
      <c r="A648" s="74">
        <v>647</v>
      </c>
      <c r="B648" s="75">
        <v>0.10511574074074075</v>
      </c>
      <c r="C648" s="75">
        <v>0.10378472222222222</v>
      </c>
      <c r="D648" s="74" t="s">
        <v>1336</v>
      </c>
      <c r="E648" s="74"/>
      <c r="F648" s="74" t="s">
        <v>648</v>
      </c>
      <c r="G648" s="74" t="s">
        <v>735</v>
      </c>
      <c r="H648" s="74">
        <v>242</v>
      </c>
    </row>
    <row r="649" spans="1:8">
      <c r="A649" s="74">
        <v>648</v>
      </c>
      <c r="B649" s="75">
        <v>0.10517361111111112</v>
      </c>
      <c r="C649" s="75">
        <v>0.10452546296296296</v>
      </c>
      <c r="D649" s="74" t="s">
        <v>1337</v>
      </c>
      <c r="E649" s="74"/>
      <c r="F649" s="74" t="s">
        <v>636</v>
      </c>
      <c r="G649" s="74" t="s">
        <v>666</v>
      </c>
      <c r="H649" s="74">
        <v>127</v>
      </c>
    </row>
    <row r="650" spans="1:8">
      <c r="A650" s="74">
        <v>649</v>
      </c>
      <c r="B650" s="75">
        <v>0.1057523148148148</v>
      </c>
      <c r="C650" s="75">
        <v>0.10469907407407408</v>
      </c>
      <c r="D650" s="74" t="s">
        <v>1338</v>
      </c>
      <c r="E650" s="74" t="s">
        <v>842</v>
      </c>
      <c r="F650" s="74" t="s">
        <v>648</v>
      </c>
      <c r="G650" s="74" t="s">
        <v>695</v>
      </c>
      <c r="H650" s="74">
        <v>583</v>
      </c>
    </row>
    <row r="651" spans="1:8">
      <c r="A651" s="74">
        <v>650</v>
      </c>
      <c r="B651" s="75">
        <v>0.10586805555555556</v>
      </c>
      <c r="C651" s="75">
        <v>0.10493055555555557</v>
      </c>
      <c r="D651" s="74" t="s">
        <v>1339</v>
      </c>
      <c r="E651" s="74"/>
      <c r="F651" s="74" t="s">
        <v>648</v>
      </c>
      <c r="G651" s="74" t="s">
        <v>701</v>
      </c>
      <c r="H651" s="74">
        <v>625</v>
      </c>
    </row>
    <row r="652" spans="1:8">
      <c r="A652" s="74">
        <v>651</v>
      </c>
      <c r="B652" s="75">
        <v>0.10587962962962964</v>
      </c>
      <c r="C652" s="75">
        <v>0.10519675925925925</v>
      </c>
      <c r="D652" s="74" t="s">
        <v>1340</v>
      </c>
      <c r="E652" s="74"/>
      <c r="F652" s="74" t="s">
        <v>636</v>
      </c>
      <c r="G652" s="74" t="s">
        <v>670</v>
      </c>
      <c r="H652" s="74">
        <v>367</v>
      </c>
    </row>
    <row r="653" spans="1:8">
      <c r="A653" s="74">
        <v>652</v>
      </c>
      <c r="B653" s="75">
        <v>0.10619212962962964</v>
      </c>
      <c r="C653" s="75">
        <v>0.10512731481481481</v>
      </c>
      <c r="D653" s="74" t="s">
        <v>1341</v>
      </c>
      <c r="E653" s="74"/>
      <c r="F653" s="74" t="s">
        <v>636</v>
      </c>
      <c r="G653" s="74" t="s">
        <v>670</v>
      </c>
      <c r="H653" s="74">
        <v>236</v>
      </c>
    </row>
    <row r="654" spans="1:8">
      <c r="A654" s="74">
        <v>653</v>
      </c>
      <c r="B654" s="75">
        <v>0.10623842592592592</v>
      </c>
      <c r="C654" s="75">
        <v>0.10517361111111112</v>
      </c>
      <c r="D654" s="74" t="s">
        <v>1342</v>
      </c>
      <c r="E654" s="74" t="s">
        <v>842</v>
      </c>
      <c r="F654" s="74" t="s">
        <v>648</v>
      </c>
      <c r="G654" s="74" t="s">
        <v>995</v>
      </c>
      <c r="H654" s="74">
        <v>908</v>
      </c>
    </row>
    <row r="655" spans="1:8">
      <c r="A655" s="74">
        <v>654</v>
      </c>
      <c r="B655" s="75">
        <v>0.10637731481481481</v>
      </c>
      <c r="C655" s="75">
        <v>0.10555555555555556</v>
      </c>
      <c r="D655" s="74" t="s">
        <v>1343</v>
      </c>
      <c r="E655" s="74"/>
      <c r="F655" s="74" t="s">
        <v>648</v>
      </c>
      <c r="G655" s="74" t="s">
        <v>701</v>
      </c>
      <c r="H655" s="74">
        <v>742</v>
      </c>
    </row>
    <row r="656" spans="1:8">
      <c r="A656" s="74">
        <v>655</v>
      </c>
      <c r="B656" s="75">
        <v>0.10646990740740742</v>
      </c>
      <c r="C656" s="75">
        <v>0.10530092592592592</v>
      </c>
      <c r="D656" s="74" t="s">
        <v>1344</v>
      </c>
      <c r="E656" s="74"/>
      <c r="F656" s="74" t="s">
        <v>636</v>
      </c>
      <c r="G656" s="74" t="s">
        <v>670</v>
      </c>
      <c r="H656" s="74">
        <v>8</v>
      </c>
    </row>
    <row r="657" spans="1:8">
      <c r="A657" s="74">
        <v>656</v>
      </c>
      <c r="B657" s="75">
        <v>0.10650462962962963</v>
      </c>
      <c r="C657" s="75">
        <v>0.10548611111111111</v>
      </c>
      <c r="D657" s="74" t="s">
        <v>1345</v>
      </c>
      <c r="E657" s="74"/>
      <c r="F657" s="74" t="s">
        <v>648</v>
      </c>
      <c r="G657" s="74" t="s">
        <v>701</v>
      </c>
      <c r="H657" s="74">
        <v>290</v>
      </c>
    </row>
    <row r="658" spans="1:8">
      <c r="A658" s="74">
        <v>657</v>
      </c>
      <c r="B658" s="75">
        <v>0.10681712962962964</v>
      </c>
      <c r="C658" s="75">
        <v>0.10665509259259259</v>
      </c>
      <c r="D658" s="74" t="s">
        <v>1346</v>
      </c>
      <c r="E658" s="74"/>
      <c r="F658" s="74" t="s">
        <v>648</v>
      </c>
      <c r="G658" s="74" t="s">
        <v>995</v>
      </c>
      <c r="H658" s="74">
        <v>716</v>
      </c>
    </row>
    <row r="659" spans="1:8">
      <c r="A659" s="74">
        <v>658</v>
      </c>
      <c r="B659" s="75">
        <v>0.10701388888888889</v>
      </c>
      <c r="C659" s="75">
        <v>0.10623842592592592</v>
      </c>
      <c r="D659" s="74" t="s">
        <v>1347</v>
      </c>
      <c r="E659" s="74"/>
      <c r="F659" s="74" t="s">
        <v>636</v>
      </c>
      <c r="G659" s="74" t="s">
        <v>666</v>
      </c>
      <c r="H659" s="74">
        <v>808</v>
      </c>
    </row>
    <row r="660" spans="1:8">
      <c r="A660" s="74">
        <v>659</v>
      </c>
      <c r="B660" s="75">
        <v>0.10702546296296296</v>
      </c>
      <c r="C660" s="75">
        <v>0.10623842592592592</v>
      </c>
      <c r="D660" s="74" t="s">
        <v>1348</v>
      </c>
      <c r="E660" s="74"/>
      <c r="F660" s="74" t="s">
        <v>648</v>
      </c>
      <c r="G660" s="74" t="s">
        <v>735</v>
      </c>
      <c r="H660" s="74">
        <v>255</v>
      </c>
    </row>
    <row r="661" spans="1:8">
      <c r="A661" s="74">
        <v>660</v>
      </c>
      <c r="B661" s="75">
        <v>0.10711805555555555</v>
      </c>
      <c r="C661" s="75">
        <v>0.10627314814814814</v>
      </c>
      <c r="D661" s="74" t="s">
        <v>1349</v>
      </c>
      <c r="E661" s="74" t="s">
        <v>842</v>
      </c>
      <c r="F661" s="74" t="s">
        <v>636</v>
      </c>
      <c r="G661" s="74" t="s">
        <v>670</v>
      </c>
      <c r="H661" s="74">
        <v>735</v>
      </c>
    </row>
    <row r="662" spans="1:8">
      <c r="A662" s="74">
        <v>661</v>
      </c>
      <c r="B662" s="75">
        <v>0.10712962962962963</v>
      </c>
      <c r="C662" s="75">
        <v>0.1059375</v>
      </c>
      <c r="D662" s="74" t="s">
        <v>1350</v>
      </c>
      <c r="E662" s="74"/>
      <c r="F662" s="74" t="s">
        <v>648</v>
      </c>
      <c r="G662" s="74" t="s">
        <v>701</v>
      </c>
      <c r="H662" s="74">
        <v>792</v>
      </c>
    </row>
    <row r="663" spans="1:8">
      <c r="A663" s="74">
        <v>662</v>
      </c>
      <c r="B663" s="75">
        <v>0.10714120370370371</v>
      </c>
      <c r="C663" s="75">
        <v>0.1065625</v>
      </c>
      <c r="D663" s="74" t="s">
        <v>1351</v>
      </c>
      <c r="E663" s="74"/>
      <c r="F663" s="74" t="s">
        <v>636</v>
      </c>
      <c r="G663" s="74" t="s">
        <v>733</v>
      </c>
      <c r="H663" s="74">
        <v>573</v>
      </c>
    </row>
    <row r="664" spans="1:8">
      <c r="A664" s="74">
        <v>663</v>
      </c>
      <c r="B664" s="75">
        <v>0.10728009259259259</v>
      </c>
      <c r="C664" s="75">
        <v>0.10712962962962963</v>
      </c>
      <c r="D664" s="74" t="s">
        <v>1352</v>
      </c>
      <c r="E664" s="74"/>
      <c r="F664" s="74" t="s">
        <v>636</v>
      </c>
      <c r="G664" s="74" t="s">
        <v>670</v>
      </c>
      <c r="H664" s="74">
        <v>869</v>
      </c>
    </row>
    <row r="665" spans="1:8">
      <c r="A665" s="74">
        <v>664</v>
      </c>
      <c r="B665" s="75">
        <v>0.10782407407407407</v>
      </c>
      <c r="C665" s="75">
        <v>0.10706018518518519</v>
      </c>
      <c r="D665" s="74" t="s">
        <v>1353</v>
      </c>
      <c r="E665" s="74"/>
      <c r="F665" s="74" t="s">
        <v>648</v>
      </c>
      <c r="G665" s="74" t="s">
        <v>735</v>
      </c>
      <c r="H665" s="74">
        <v>9</v>
      </c>
    </row>
    <row r="666" spans="1:8">
      <c r="A666" s="74">
        <v>665</v>
      </c>
      <c r="B666" s="75">
        <v>0.10790509259259258</v>
      </c>
      <c r="C666" s="75">
        <v>0.10655092592592592</v>
      </c>
      <c r="D666" s="74" t="s">
        <v>1354</v>
      </c>
      <c r="E666" s="74"/>
      <c r="F666" s="74" t="s">
        <v>636</v>
      </c>
      <c r="G666" s="74" t="s">
        <v>670</v>
      </c>
      <c r="H666" s="74">
        <v>532</v>
      </c>
    </row>
    <row r="667" spans="1:8">
      <c r="A667" s="74">
        <v>666</v>
      </c>
      <c r="B667" s="75">
        <v>0.10809027777777779</v>
      </c>
      <c r="C667" s="75">
        <v>0.10762731481481481</v>
      </c>
      <c r="D667" s="74" t="s">
        <v>1355</v>
      </c>
      <c r="E667" s="74"/>
      <c r="F667" s="74" t="s">
        <v>648</v>
      </c>
      <c r="G667" s="74" t="s">
        <v>701</v>
      </c>
      <c r="H667" s="74">
        <v>329</v>
      </c>
    </row>
    <row r="668" spans="1:8">
      <c r="A668" s="74">
        <v>667</v>
      </c>
      <c r="B668" s="75">
        <v>0.10813657407407407</v>
      </c>
      <c r="C668" s="75">
        <v>0.10710648148148148</v>
      </c>
      <c r="D668" s="74" t="s">
        <v>1356</v>
      </c>
      <c r="E668" s="74"/>
      <c r="F668" s="74" t="s">
        <v>648</v>
      </c>
      <c r="G668" s="74" t="s">
        <v>735</v>
      </c>
      <c r="H668" s="74">
        <v>2</v>
      </c>
    </row>
    <row r="669" spans="1:8">
      <c r="A669" s="74">
        <v>668</v>
      </c>
      <c r="B669" s="75">
        <v>0.10837962962962962</v>
      </c>
      <c r="C669" s="75">
        <v>0.10806712962962962</v>
      </c>
      <c r="D669" s="74" t="s">
        <v>1357</v>
      </c>
      <c r="E669" s="74"/>
      <c r="F669" s="74" t="s">
        <v>648</v>
      </c>
      <c r="G669" s="74" t="s">
        <v>701</v>
      </c>
      <c r="H669" s="74">
        <v>428</v>
      </c>
    </row>
    <row r="670" spans="1:8">
      <c r="A670" s="74">
        <v>669</v>
      </c>
      <c r="B670" s="75">
        <v>0.10851851851851851</v>
      </c>
      <c r="C670" s="75">
        <v>0.10781249999999999</v>
      </c>
      <c r="D670" s="74" t="s">
        <v>1358</v>
      </c>
      <c r="E670" s="74"/>
      <c r="F670" s="74" t="s">
        <v>648</v>
      </c>
      <c r="G670" s="74" t="s">
        <v>701</v>
      </c>
      <c r="H670" s="74">
        <v>343</v>
      </c>
    </row>
    <row r="671" spans="1:8">
      <c r="A671" s="74">
        <v>670</v>
      </c>
      <c r="B671" s="75">
        <v>0.10855324074074074</v>
      </c>
      <c r="C671" s="75">
        <v>0.10810185185185185</v>
      </c>
      <c r="D671" s="74" t="s">
        <v>1359</v>
      </c>
      <c r="E671" s="74"/>
      <c r="F671" s="74" t="s">
        <v>648</v>
      </c>
      <c r="G671" s="74" t="s">
        <v>701</v>
      </c>
      <c r="H671" s="74">
        <v>251</v>
      </c>
    </row>
    <row r="672" spans="1:8">
      <c r="A672" s="74">
        <v>671</v>
      </c>
      <c r="B672" s="75">
        <v>0.10858796296296297</v>
      </c>
      <c r="C672" s="75">
        <v>0.10769675925925926</v>
      </c>
      <c r="D672" s="74" t="s">
        <v>1360</v>
      </c>
      <c r="E672" s="74"/>
      <c r="F672" s="74" t="s">
        <v>636</v>
      </c>
      <c r="G672" s="74" t="s">
        <v>681</v>
      </c>
      <c r="H672" s="74">
        <v>207</v>
      </c>
    </row>
    <row r="673" spans="1:8">
      <c r="A673" s="74">
        <v>672</v>
      </c>
      <c r="B673" s="75">
        <v>0.10871527777777779</v>
      </c>
      <c r="C673" s="75">
        <v>0.10798611111111112</v>
      </c>
      <c r="D673" s="74" t="s">
        <v>1361</v>
      </c>
      <c r="E673" s="74"/>
      <c r="F673" s="74" t="s">
        <v>636</v>
      </c>
      <c r="G673" s="74" t="s">
        <v>670</v>
      </c>
      <c r="H673" s="74">
        <v>496</v>
      </c>
    </row>
    <row r="674" spans="1:8">
      <c r="A674" s="74">
        <v>673</v>
      </c>
      <c r="B674" s="75">
        <v>0.10876157407407407</v>
      </c>
      <c r="C674" s="75">
        <v>0.10792824074074074</v>
      </c>
      <c r="D674" s="74" t="s">
        <v>1362</v>
      </c>
      <c r="E674" s="74"/>
      <c r="F674" s="74" t="s">
        <v>648</v>
      </c>
      <c r="G674" s="74" t="s">
        <v>701</v>
      </c>
      <c r="H674" s="74">
        <v>268</v>
      </c>
    </row>
    <row r="675" spans="1:8">
      <c r="A675" s="74">
        <v>674</v>
      </c>
      <c r="B675" s="75">
        <v>0.10942129629629631</v>
      </c>
      <c r="C675" s="75">
        <v>0.10836805555555555</v>
      </c>
      <c r="D675" s="74" t="s">
        <v>1363</v>
      </c>
      <c r="E675" s="74"/>
      <c r="F675" s="74" t="s">
        <v>648</v>
      </c>
      <c r="G675" s="74" t="s">
        <v>701</v>
      </c>
      <c r="H675" s="74">
        <v>214</v>
      </c>
    </row>
    <row r="676" spans="1:8">
      <c r="A676" s="74">
        <v>675</v>
      </c>
      <c r="B676" s="75">
        <v>0.10961805555555555</v>
      </c>
      <c r="C676" s="75">
        <v>0.10943287037037037</v>
      </c>
      <c r="D676" s="74" t="s">
        <v>1364</v>
      </c>
      <c r="E676" s="74"/>
      <c r="F676" s="74" t="s">
        <v>648</v>
      </c>
      <c r="G676" s="74" t="s">
        <v>995</v>
      </c>
      <c r="H676" s="74">
        <v>25</v>
      </c>
    </row>
    <row r="677" spans="1:8">
      <c r="A677" s="74">
        <v>676</v>
      </c>
      <c r="B677" s="75">
        <v>0.11024305555555557</v>
      </c>
      <c r="C677" s="75">
        <v>0.10878472222222223</v>
      </c>
      <c r="D677" s="74" t="s">
        <v>1365</v>
      </c>
      <c r="E677" s="74"/>
      <c r="F677" s="74" t="s">
        <v>648</v>
      </c>
      <c r="G677" s="74" t="s">
        <v>735</v>
      </c>
      <c r="H677" s="74">
        <v>254</v>
      </c>
    </row>
    <row r="678" spans="1:8">
      <c r="A678" s="74">
        <v>677</v>
      </c>
      <c r="B678" s="75">
        <v>0.11025462962962962</v>
      </c>
      <c r="C678" s="75">
        <v>0.10913194444444445</v>
      </c>
      <c r="D678" s="74" t="s">
        <v>1366</v>
      </c>
      <c r="E678" s="74"/>
      <c r="F678" s="74" t="s">
        <v>636</v>
      </c>
      <c r="G678" s="74" t="s">
        <v>733</v>
      </c>
      <c r="H678" s="74">
        <v>857</v>
      </c>
    </row>
    <row r="679" spans="1:8">
      <c r="A679" s="74">
        <v>678</v>
      </c>
      <c r="B679" s="75">
        <v>0.11033564814814815</v>
      </c>
      <c r="C679" s="75">
        <v>0.10957175925925926</v>
      </c>
      <c r="D679" s="74" t="s">
        <v>1367</v>
      </c>
      <c r="E679" s="74"/>
      <c r="F679" s="74" t="s">
        <v>648</v>
      </c>
      <c r="G679" s="74" t="s">
        <v>701</v>
      </c>
      <c r="H679" s="74">
        <v>332</v>
      </c>
    </row>
    <row r="680" spans="1:8">
      <c r="A680" s="74">
        <v>679</v>
      </c>
      <c r="B680" s="75">
        <v>0.11040509259259258</v>
      </c>
      <c r="C680" s="75">
        <v>0.1089699074074074</v>
      </c>
      <c r="D680" s="74" t="s">
        <v>1368</v>
      </c>
      <c r="E680" s="74" t="s">
        <v>678</v>
      </c>
      <c r="F680" s="74" t="s">
        <v>636</v>
      </c>
      <c r="G680" s="74" t="s">
        <v>666</v>
      </c>
      <c r="H680" s="74">
        <v>902</v>
      </c>
    </row>
    <row r="681" spans="1:8">
      <c r="A681" s="74">
        <v>680</v>
      </c>
      <c r="B681" s="75">
        <v>0.11042824074074074</v>
      </c>
      <c r="C681" s="75">
        <v>0.10903935185185186</v>
      </c>
      <c r="D681" s="74" t="s">
        <v>1369</v>
      </c>
      <c r="E681" s="74" t="s">
        <v>412</v>
      </c>
      <c r="F681" s="74" t="s">
        <v>648</v>
      </c>
      <c r="G681" s="74" t="s">
        <v>735</v>
      </c>
      <c r="H681" s="74">
        <v>786</v>
      </c>
    </row>
    <row r="682" spans="1:8">
      <c r="A682" s="74">
        <v>681</v>
      </c>
      <c r="B682" s="75">
        <v>0.11049768518518517</v>
      </c>
      <c r="C682" s="75">
        <v>0.10910879629629629</v>
      </c>
      <c r="D682" s="74" t="s">
        <v>1370</v>
      </c>
      <c r="E682" s="74" t="s">
        <v>842</v>
      </c>
      <c r="F682" s="74" t="s">
        <v>648</v>
      </c>
      <c r="G682" s="74" t="s">
        <v>701</v>
      </c>
      <c r="H682" s="74">
        <v>440</v>
      </c>
    </row>
    <row r="683" spans="1:8">
      <c r="A683" s="74">
        <v>682</v>
      </c>
      <c r="B683" s="75">
        <v>0.11081018518518519</v>
      </c>
      <c r="C683" s="75">
        <v>0.10957175925925926</v>
      </c>
      <c r="D683" s="74" t="s">
        <v>1371</v>
      </c>
      <c r="E683" s="74" t="s">
        <v>940</v>
      </c>
      <c r="F683" s="74" t="s">
        <v>648</v>
      </c>
      <c r="G683" s="74" t="s">
        <v>735</v>
      </c>
      <c r="H683" s="74">
        <v>391</v>
      </c>
    </row>
    <row r="684" spans="1:8">
      <c r="A684" s="74">
        <v>683</v>
      </c>
      <c r="B684" s="75">
        <v>0.11121527777777777</v>
      </c>
      <c r="C684" s="75">
        <v>0.11033564814814815</v>
      </c>
      <c r="D684" s="74" t="s">
        <v>1372</v>
      </c>
      <c r="E684" s="74"/>
      <c r="F684" s="74" t="s">
        <v>648</v>
      </c>
      <c r="G684" s="74" t="s">
        <v>735</v>
      </c>
      <c r="H684" s="74">
        <v>3</v>
      </c>
    </row>
    <row r="685" spans="1:8">
      <c r="A685" s="74">
        <v>684</v>
      </c>
      <c r="B685" s="75">
        <v>0.11162037037037037</v>
      </c>
      <c r="C685" s="75">
        <v>0.11082175925925926</v>
      </c>
      <c r="D685" s="74" t="s">
        <v>1373</v>
      </c>
      <c r="E685" s="74"/>
      <c r="F685" s="74" t="s">
        <v>648</v>
      </c>
      <c r="G685" s="74" t="s">
        <v>735</v>
      </c>
      <c r="H685" s="74">
        <v>652</v>
      </c>
    </row>
    <row r="686" spans="1:8">
      <c r="A686" s="74">
        <v>685</v>
      </c>
      <c r="B686" s="75">
        <v>0.11185185185185186</v>
      </c>
      <c r="C686" s="75">
        <v>0.11065972222222221</v>
      </c>
      <c r="D686" s="74" t="s">
        <v>1374</v>
      </c>
      <c r="E686" s="74"/>
      <c r="F686" s="74" t="s">
        <v>648</v>
      </c>
      <c r="G686" s="74" t="s">
        <v>735</v>
      </c>
      <c r="H686" s="74">
        <v>22</v>
      </c>
    </row>
    <row r="687" spans="1:8">
      <c r="A687" s="74">
        <v>686</v>
      </c>
      <c r="B687" s="75">
        <v>0.11253472222222222</v>
      </c>
      <c r="C687" s="75">
        <v>0.11121527777777777</v>
      </c>
      <c r="D687" s="74" t="s">
        <v>1375</v>
      </c>
      <c r="E687" s="74"/>
      <c r="F687" s="74" t="s">
        <v>648</v>
      </c>
      <c r="G687" s="74" t="s">
        <v>701</v>
      </c>
      <c r="H687" s="74">
        <v>832</v>
      </c>
    </row>
    <row r="688" spans="1:8">
      <c r="A688" s="74">
        <v>687</v>
      </c>
      <c r="B688" s="75">
        <v>0.11302083333333333</v>
      </c>
      <c r="C688" s="75">
        <v>0.11252314814814814</v>
      </c>
      <c r="D688" s="74" t="s">
        <v>1376</v>
      </c>
      <c r="E688" s="74"/>
      <c r="F688" s="74" t="s">
        <v>648</v>
      </c>
      <c r="G688" s="74" t="s">
        <v>735</v>
      </c>
      <c r="H688" s="74">
        <v>27</v>
      </c>
    </row>
    <row r="689" spans="1:8">
      <c r="A689" s="74">
        <v>688</v>
      </c>
      <c r="B689" s="75">
        <v>0.11326388888888889</v>
      </c>
      <c r="C689" s="75">
        <v>0.11256944444444444</v>
      </c>
      <c r="D689" s="74" t="s">
        <v>1377</v>
      </c>
      <c r="E689" s="74"/>
      <c r="F689" s="74" t="s">
        <v>648</v>
      </c>
      <c r="G689" s="74" t="s">
        <v>735</v>
      </c>
      <c r="H689" s="74">
        <v>151</v>
      </c>
    </row>
    <row r="690" spans="1:8">
      <c r="A690" s="74">
        <v>689</v>
      </c>
      <c r="B690" s="75">
        <v>0.11349537037037037</v>
      </c>
      <c r="C690" s="75">
        <v>0.11262731481481481</v>
      </c>
      <c r="D690" s="74" t="s">
        <v>1378</v>
      </c>
      <c r="E690" s="74"/>
      <c r="F690" s="74" t="s">
        <v>636</v>
      </c>
      <c r="G690" s="74" t="s">
        <v>670</v>
      </c>
      <c r="H690" s="74">
        <v>293</v>
      </c>
    </row>
    <row r="691" spans="1:8">
      <c r="A691" s="74">
        <v>690</v>
      </c>
      <c r="B691" s="75">
        <v>0.1137962962962963</v>
      </c>
      <c r="C691" s="75">
        <v>0.11295138888888889</v>
      </c>
      <c r="D691" s="74" t="s">
        <v>1379</v>
      </c>
      <c r="E691" s="74"/>
      <c r="F691" s="74" t="s">
        <v>648</v>
      </c>
      <c r="G691" s="74" t="s">
        <v>701</v>
      </c>
      <c r="H691" s="74">
        <v>738</v>
      </c>
    </row>
    <row r="692" spans="1:8">
      <c r="A692" s="74">
        <v>691</v>
      </c>
      <c r="B692" s="75">
        <v>0.11400462962962964</v>
      </c>
      <c r="C692" s="75">
        <v>0.11270833333333334</v>
      </c>
      <c r="D692" s="74" t="s">
        <v>1380</v>
      </c>
      <c r="E692" s="74" t="s">
        <v>412</v>
      </c>
      <c r="F692" s="74" t="s">
        <v>648</v>
      </c>
      <c r="G692" s="74" t="s">
        <v>695</v>
      </c>
      <c r="H692" s="74">
        <v>1</v>
      </c>
    </row>
    <row r="693" spans="1:8">
      <c r="A693" s="74">
        <v>692</v>
      </c>
      <c r="B693" s="75">
        <v>0.11457175925925926</v>
      </c>
      <c r="C693" s="75">
        <v>0.11311342592592592</v>
      </c>
      <c r="D693" s="74" t="s">
        <v>1381</v>
      </c>
      <c r="E693" s="74"/>
      <c r="F693" s="74" t="s">
        <v>648</v>
      </c>
      <c r="G693" s="74" t="s">
        <v>701</v>
      </c>
      <c r="H693" s="74">
        <v>350</v>
      </c>
    </row>
    <row r="694" spans="1:8">
      <c r="A694" s="74">
        <v>693</v>
      </c>
      <c r="B694" s="75">
        <v>0.11459490740740741</v>
      </c>
      <c r="C694" s="75">
        <v>0.11312499999999999</v>
      </c>
      <c r="D694" s="74" t="s">
        <v>1382</v>
      </c>
      <c r="E694" s="74"/>
      <c r="F694" s="74" t="s">
        <v>636</v>
      </c>
      <c r="G694" s="74" t="s">
        <v>666</v>
      </c>
      <c r="H694" s="74">
        <v>163</v>
      </c>
    </row>
    <row r="695" spans="1:8">
      <c r="A695" s="74">
        <v>694</v>
      </c>
      <c r="B695" s="75">
        <v>0.11480324074074073</v>
      </c>
      <c r="C695" s="75">
        <v>0.11343750000000001</v>
      </c>
      <c r="D695" s="74" t="s">
        <v>1383</v>
      </c>
      <c r="E695" s="74"/>
      <c r="F695" s="74" t="s">
        <v>648</v>
      </c>
      <c r="G695" s="74" t="s">
        <v>695</v>
      </c>
      <c r="H695" s="74">
        <v>56</v>
      </c>
    </row>
    <row r="696" spans="1:8">
      <c r="A696" s="74">
        <v>695</v>
      </c>
      <c r="B696" s="75">
        <v>0.11498842592592594</v>
      </c>
      <c r="C696" s="75">
        <v>0.11362268518518519</v>
      </c>
      <c r="D696" s="74" t="s">
        <v>1384</v>
      </c>
      <c r="E696" s="74"/>
      <c r="F696" s="74" t="s">
        <v>648</v>
      </c>
      <c r="G696" s="74" t="s">
        <v>735</v>
      </c>
      <c r="H696" s="74">
        <v>65</v>
      </c>
    </row>
    <row r="697" spans="1:8">
      <c r="A697" s="74">
        <v>696</v>
      </c>
      <c r="B697" s="75">
        <v>0.11498842592592594</v>
      </c>
      <c r="C697" s="75">
        <v>0.11362268518518519</v>
      </c>
      <c r="D697" s="74" t="s">
        <v>1385</v>
      </c>
      <c r="E697" s="74"/>
      <c r="F697" s="74" t="s">
        <v>648</v>
      </c>
      <c r="G697" s="74" t="s">
        <v>735</v>
      </c>
      <c r="H697" s="74">
        <v>23</v>
      </c>
    </row>
    <row r="698" spans="1:8">
      <c r="A698" s="74">
        <v>697</v>
      </c>
      <c r="B698" s="75">
        <v>0.1152199074074074</v>
      </c>
      <c r="C698" s="75">
        <v>0.11386574074074074</v>
      </c>
      <c r="D698" s="74" t="s">
        <v>1386</v>
      </c>
      <c r="E698" s="74"/>
      <c r="F698" s="74" t="s">
        <v>648</v>
      </c>
      <c r="G698" s="74" t="s">
        <v>695</v>
      </c>
      <c r="H698" s="74">
        <v>522</v>
      </c>
    </row>
    <row r="699" spans="1:8">
      <c r="A699" s="74">
        <v>698</v>
      </c>
      <c r="B699" s="75">
        <v>0.11539351851851852</v>
      </c>
      <c r="C699" s="75">
        <v>0.11479166666666667</v>
      </c>
      <c r="D699" s="74" t="s">
        <v>1387</v>
      </c>
      <c r="E699" s="74" t="s">
        <v>726</v>
      </c>
      <c r="F699" s="74" t="s">
        <v>648</v>
      </c>
      <c r="G699" s="74" t="s">
        <v>995</v>
      </c>
      <c r="H699" s="74">
        <v>703</v>
      </c>
    </row>
    <row r="700" spans="1:8">
      <c r="A700" s="74">
        <v>699</v>
      </c>
      <c r="B700" s="75">
        <v>0.11548611111111111</v>
      </c>
      <c r="C700" s="75">
        <v>0.11457175925925926</v>
      </c>
      <c r="D700" s="74" t="s">
        <v>562</v>
      </c>
      <c r="E700" s="74" t="s">
        <v>842</v>
      </c>
      <c r="F700" s="74" t="s">
        <v>648</v>
      </c>
      <c r="G700" s="74" t="s">
        <v>701</v>
      </c>
      <c r="H700" s="74">
        <v>74</v>
      </c>
    </row>
    <row r="701" spans="1:8">
      <c r="A701" s="74">
        <v>700</v>
      </c>
      <c r="B701" s="75">
        <v>0.11548611111111111</v>
      </c>
      <c r="C701" s="75">
        <v>0.11474537037037037</v>
      </c>
      <c r="D701" s="74" t="s">
        <v>1388</v>
      </c>
      <c r="E701" s="74"/>
      <c r="F701" s="74" t="s">
        <v>648</v>
      </c>
      <c r="G701" s="74" t="s">
        <v>735</v>
      </c>
      <c r="H701" s="74">
        <v>544</v>
      </c>
    </row>
    <row r="702" spans="1:8">
      <c r="A702" s="74">
        <v>701</v>
      </c>
      <c r="B702" s="75">
        <v>0.11592592592592592</v>
      </c>
      <c r="C702" s="75">
        <v>0.11510416666666667</v>
      </c>
      <c r="D702" s="74" t="s">
        <v>1389</v>
      </c>
      <c r="E702" s="74"/>
      <c r="F702" s="74" t="s">
        <v>648</v>
      </c>
      <c r="G702" s="74" t="s">
        <v>701</v>
      </c>
      <c r="H702" s="74">
        <v>386</v>
      </c>
    </row>
    <row r="703" spans="1:8">
      <c r="A703" s="74">
        <v>702</v>
      </c>
      <c r="B703" s="75">
        <v>0.11604166666666667</v>
      </c>
      <c r="C703" s="75">
        <v>0.1150462962962963</v>
      </c>
      <c r="D703" s="74" t="s">
        <v>1390</v>
      </c>
      <c r="E703" s="74" t="s">
        <v>756</v>
      </c>
      <c r="F703" s="74" t="s">
        <v>648</v>
      </c>
      <c r="G703" s="74" t="s">
        <v>735</v>
      </c>
      <c r="H703" s="74">
        <v>644</v>
      </c>
    </row>
    <row r="704" spans="1:8">
      <c r="A704" s="74">
        <v>703</v>
      </c>
      <c r="B704" s="75">
        <v>0.11623842592592593</v>
      </c>
      <c r="C704" s="75">
        <v>0.11505787037037037</v>
      </c>
      <c r="D704" s="74" t="s">
        <v>1391</v>
      </c>
      <c r="E704" s="74"/>
      <c r="F704" s="74" t="s">
        <v>648</v>
      </c>
      <c r="G704" s="74" t="s">
        <v>701</v>
      </c>
      <c r="H704" s="74">
        <v>594</v>
      </c>
    </row>
    <row r="705" spans="1:8">
      <c r="A705" s="74">
        <v>704</v>
      </c>
      <c r="B705" s="75">
        <v>0.1165625</v>
      </c>
      <c r="C705" s="75">
        <v>0.11535879629629631</v>
      </c>
      <c r="D705" s="74" t="s">
        <v>1392</v>
      </c>
      <c r="E705" s="74"/>
      <c r="F705" s="74" t="s">
        <v>648</v>
      </c>
      <c r="G705" s="74" t="s">
        <v>735</v>
      </c>
      <c r="H705" s="74">
        <v>296</v>
      </c>
    </row>
    <row r="706" spans="1:8">
      <c r="A706" s="74">
        <v>705</v>
      </c>
      <c r="B706" s="75">
        <v>0.1165625</v>
      </c>
      <c r="C706" s="75">
        <v>0.11535879629629631</v>
      </c>
      <c r="D706" s="74" t="s">
        <v>1393</v>
      </c>
      <c r="E706" s="74"/>
      <c r="F706" s="74" t="s">
        <v>648</v>
      </c>
      <c r="G706" s="74" t="s">
        <v>735</v>
      </c>
      <c r="H706" s="74">
        <v>297</v>
      </c>
    </row>
    <row r="707" spans="1:8">
      <c r="A707" s="74">
        <v>706</v>
      </c>
      <c r="B707" s="75">
        <v>0.11680555555555555</v>
      </c>
      <c r="C707" s="75">
        <v>0.11663194444444445</v>
      </c>
      <c r="D707" s="74" t="s">
        <v>1394</v>
      </c>
      <c r="E707" s="74"/>
      <c r="F707" s="74" t="s">
        <v>648</v>
      </c>
      <c r="G707" s="74" t="s">
        <v>735</v>
      </c>
      <c r="H707" s="74">
        <v>225</v>
      </c>
    </row>
    <row r="708" spans="1:8">
      <c r="A708" s="74">
        <v>707</v>
      </c>
      <c r="B708" s="75">
        <v>0.11726851851851851</v>
      </c>
      <c r="C708" s="75">
        <v>0.11627314814814815</v>
      </c>
      <c r="D708" s="74" t="s">
        <v>1395</v>
      </c>
      <c r="E708" s="74" t="s">
        <v>756</v>
      </c>
      <c r="F708" s="74" t="s">
        <v>648</v>
      </c>
      <c r="G708" s="74"/>
      <c r="H708" s="74">
        <v>756</v>
      </c>
    </row>
    <row r="709" spans="1:8">
      <c r="A709" s="74">
        <v>708</v>
      </c>
      <c r="B709" s="75">
        <v>0.11763888888888889</v>
      </c>
      <c r="C709" s="75">
        <v>0.1164236111111111</v>
      </c>
      <c r="D709" s="74" t="s">
        <v>1396</v>
      </c>
      <c r="E709" s="74"/>
      <c r="F709" s="74" t="s">
        <v>648</v>
      </c>
      <c r="G709" s="74" t="s">
        <v>735</v>
      </c>
      <c r="H709" s="74">
        <v>340</v>
      </c>
    </row>
    <row r="710" spans="1:8">
      <c r="A710" s="74">
        <v>709</v>
      </c>
      <c r="B710" s="75">
        <v>0.1180787037037037</v>
      </c>
      <c r="C710" s="75">
        <v>0.11717592592592592</v>
      </c>
      <c r="D710" s="74" t="s">
        <v>1397</v>
      </c>
      <c r="E710" s="74"/>
      <c r="F710" s="74" t="s">
        <v>648</v>
      </c>
      <c r="G710" s="74" t="s">
        <v>695</v>
      </c>
      <c r="H710" s="74">
        <v>850</v>
      </c>
    </row>
    <row r="711" spans="1:8">
      <c r="A711" s="74">
        <v>710</v>
      </c>
      <c r="B711" s="75">
        <v>0.1180787037037037</v>
      </c>
      <c r="C711" s="75">
        <v>0.1171875</v>
      </c>
      <c r="D711" s="74" t="s">
        <v>1398</v>
      </c>
      <c r="E711" s="74"/>
      <c r="F711" s="74" t="s">
        <v>648</v>
      </c>
      <c r="G711" s="74" t="s">
        <v>735</v>
      </c>
      <c r="H711" s="74">
        <v>851</v>
      </c>
    </row>
    <row r="712" spans="1:8">
      <c r="A712" s="74">
        <v>711</v>
      </c>
      <c r="B712" s="75">
        <v>0.11821759259259258</v>
      </c>
      <c r="C712" s="75">
        <v>0.11758101851851853</v>
      </c>
      <c r="D712" s="74" t="s">
        <v>1399</v>
      </c>
      <c r="E712" s="74"/>
      <c r="F712" s="74" t="s">
        <v>648</v>
      </c>
      <c r="G712" s="74" t="s">
        <v>995</v>
      </c>
      <c r="H712" s="74">
        <v>803</v>
      </c>
    </row>
    <row r="713" spans="1:8">
      <c r="A713" s="74">
        <v>712</v>
      </c>
      <c r="B713" s="75">
        <v>0.11832175925925925</v>
      </c>
      <c r="C713" s="75">
        <v>0.11697916666666668</v>
      </c>
      <c r="D713" s="74" t="s">
        <v>1400</v>
      </c>
      <c r="E713" s="74" t="s">
        <v>1035</v>
      </c>
      <c r="F713" s="74" t="s">
        <v>636</v>
      </c>
      <c r="G713" s="74" t="s">
        <v>670</v>
      </c>
      <c r="H713" s="74">
        <v>701</v>
      </c>
    </row>
    <row r="714" spans="1:8">
      <c r="A714" s="74">
        <v>713</v>
      </c>
      <c r="B714" s="75">
        <v>0.11888888888888889</v>
      </c>
      <c r="C714" s="75">
        <v>0.11783564814814813</v>
      </c>
      <c r="D714" s="74" t="s">
        <v>1401</v>
      </c>
      <c r="E714" s="74" t="s">
        <v>842</v>
      </c>
      <c r="F714" s="74" t="s">
        <v>648</v>
      </c>
      <c r="G714" s="74" t="s">
        <v>695</v>
      </c>
      <c r="H714" s="74">
        <v>276</v>
      </c>
    </row>
    <row r="715" spans="1:8">
      <c r="A715" s="74">
        <v>714</v>
      </c>
      <c r="B715" s="75">
        <v>0.11927083333333333</v>
      </c>
      <c r="C715" s="75">
        <v>0.11847222222222221</v>
      </c>
      <c r="D715" s="74" t="s">
        <v>1402</v>
      </c>
      <c r="E715" s="74"/>
      <c r="F715" s="74" t="s">
        <v>648</v>
      </c>
      <c r="G715" s="74" t="s">
        <v>735</v>
      </c>
      <c r="H715" s="74">
        <v>754</v>
      </c>
    </row>
    <row r="716" spans="1:8">
      <c r="A716" s="74">
        <v>715</v>
      </c>
      <c r="B716" s="75">
        <v>0.11931712962962963</v>
      </c>
      <c r="C716" s="75">
        <v>0.11877314814814814</v>
      </c>
      <c r="D716" s="74" t="s">
        <v>1403</v>
      </c>
      <c r="E716" s="74"/>
      <c r="F716" s="74" t="s">
        <v>648</v>
      </c>
      <c r="G716" s="74" t="s">
        <v>735</v>
      </c>
      <c r="H716" s="74">
        <v>486</v>
      </c>
    </row>
    <row r="717" spans="1:8">
      <c r="A717" s="74">
        <v>716</v>
      </c>
      <c r="B717" s="75">
        <v>0.12011574074074073</v>
      </c>
      <c r="C717" s="75">
        <v>0.11944444444444445</v>
      </c>
      <c r="D717" s="74" t="s">
        <v>1404</v>
      </c>
      <c r="E717" s="74"/>
      <c r="F717" s="74" t="s">
        <v>636</v>
      </c>
      <c r="G717" s="74" t="s">
        <v>681</v>
      </c>
      <c r="H717" s="74">
        <v>319</v>
      </c>
    </row>
    <row r="718" spans="1:8">
      <c r="A718" s="74">
        <v>717</v>
      </c>
      <c r="B718" s="75">
        <v>0.12173611111111111</v>
      </c>
      <c r="C718" s="75">
        <v>0.12068287037037036</v>
      </c>
      <c r="D718" s="74" t="s">
        <v>1405</v>
      </c>
      <c r="E718" s="74" t="s">
        <v>842</v>
      </c>
      <c r="F718" s="74" t="s">
        <v>648</v>
      </c>
      <c r="G718" s="74" t="s">
        <v>695</v>
      </c>
      <c r="H718" s="74">
        <v>657</v>
      </c>
    </row>
    <row r="719" spans="1:8">
      <c r="A719" s="74">
        <v>718</v>
      </c>
      <c r="B719" s="75">
        <v>0.12174768518518519</v>
      </c>
      <c r="C719" s="75">
        <v>0.12070601851851852</v>
      </c>
      <c r="D719" s="74" t="s">
        <v>1406</v>
      </c>
      <c r="E719" s="74" t="s">
        <v>842</v>
      </c>
      <c r="F719" s="74" t="s">
        <v>648</v>
      </c>
      <c r="G719" s="74" t="s">
        <v>695</v>
      </c>
      <c r="H719" s="74">
        <v>39</v>
      </c>
    </row>
    <row r="720" spans="1:8">
      <c r="A720" s="74">
        <v>719</v>
      </c>
      <c r="B720" s="75">
        <v>0.12248842592592592</v>
      </c>
      <c r="C720" s="75">
        <v>0.12143518518518519</v>
      </c>
      <c r="D720" s="74" t="s">
        <v>1407</v>
      </c>
      <c r="E720" s="74" t="s">
        <v>842</v>
      </c>
      <c r="F720" s="74" t="s">
        <v>648</v>
      </c>
      <c r="G720" s="74" t="s">
        <v>995</v>
      </c>
      <c r="H720" s="74">
        <v>327</v>
      </c>
    </row>
    <row r="721" spans="1:8">
      <c r="A721" s="74">
        <v>720</v>
      </c>
      <c r="B721" s="75">
        <v>0.12418981481481482</v>
      </c>
      <c r="C721" s="75">
        <v>0.12349537037037038</v>
      </c>
      <c r="D721" s="74" t="s">
        <v>1408</v>
      </c>
      <c r="E721" s="74"/>
      <c r="F721" s="74" t="s">
        <v>648</v>
      </c>
      <c r="G721" s="74" t="s">
        <v>735</v>
      </c>
      <c r="H721" s="74">
        <v>413</v>
      </c>
    </row>
    <row r="722" spans="1:8">
      <c r="A722" s="74">
        <v>721</v>
      </c>
      <c r="B722" s="75">
        <v>0.12487268518518518</v>
      </c>
      <c r="C722" s="75">
        <v>0.12400462962962962</v>
      </c>
      <c r="D722" s="74" t="s">
        <v>1409</v>
      </c>
      <c r="E722" s="74"/>
      <c r="F722" s="74" t="s">
        <v>648</v>
      </c>
      <c r="G722" s="74" t="s">
        <v>695</v>
      </c>
      <c r="H722" s="74">
        <v>194</v>
      </c>
    </row>
    <row r="723" spans="1:8">
      <c r="A723" s="74">
        <v>722</v>
      </c>
      <c r="B723" s="75">
        <v>0.12755787037037036</v>
      </c>
      <c r="C723" s="75">
        <v>0.12692129629629631</v>
      </c>
      <c r="D723" s="74" t="s">
        <v>1410</v>
      </c>
      <c r="E723" s="74"/>
      <c r="F723" s="74" t="s">
        <v>648</v>
      </c>
      <c r="G723" s="74" t="s">
        <v>701</v>
      </c>
      <c r="H723" s="74">
        <v>804</v>
      </c>
    </row>
    <row r="724" spans="1:8">
      <c r="A724" s="74">
        <v>723</v>
      </c>
      <c r="B724" s="75">
        <v>0.13190972222222222</v>
      </c>
      <c r="C724" s="75">
        <v>0.13141203703703705</v>
      </c>
      <c r="D724" s="74" t="s">
        <v>1411</v>
      </c>
      <c r="E724" s="74"/>
      <c r="F724" s="74" t="s">
        <v>648</v>
      </c>
      <c r="G724" s="74" t="s">
        <v>701</v>
      </c>
      <c r="H724" s="74">
        <v>445</v>
      </c>
    </row>
    <row r="725" spans="1:8">
      <c r="A725" s="74">
        <v>724</v>
      </c>
      <c r="B725" s="75">
        <v>0.13199074074074074</v>
      </c>
      <c r="C725" s="75">
        <v>0.13076388888888887</v>
      </c>
      <c r="D725" s="74" t="s">
        <v>1114</v>
      </c>
      <c r="E725" s="74" t="s">
        <v>940</v>
      </c>
      <c r="F725" s="74" t="s">
        <v>636</v>
      </c>
      <c r="G725" s="74" t="s">
        <v>670</v>
      </c>
      <c r="H725" s="74">
        <v>905</v>
      </c>
    </row>
    <row r="726" spans="1:8">
      <c r="A726" s="74">
        <v>725</v>
      </c>
      <c r="B726" s="75">
        <v>0.14078703703703704</v>
      </c>
      <c r="C726" s="75">
        <v>0.14006944444444444</v>
      </c>
      <c r="D726" s="74" t="s">
        <v>1412</v>
      </c>
      <c r="E726" s="74" t="s">
        <v>678</v>
      </c>
      <c r="F726" s="74" t="s">
        <v>648</v>
      </c>
      <c r="G726" s="74" t="s">
        <v>695</v>
      </c>
      <c r="H726" s="74">
        <v>593</v>
      </c>
    </row>
    <row r="727" spans="1:8">
      <c r="A727" s="74">
        <v>726</v>
      </c>
      <c r="B727" s="75">
        <v>0.14081018518518518</v>
      </c>
      <c r="C727" s="75">
        <v>0.13999999999999999</v>
      </c>
      <c r="D727" s="74" t="s">
        <v>1413</v>
      </c>
      <c r="E727" s="74"/>
      <c r="F727" s="74" t="s">
        <v>636</v>
      </c>
      <c r="G727" s="74" t="s">
        <v>666</v>
      </c>
      <c r="H727" s="74">
        <v>547</v>
      </c>
    </row>
    <row r="728" spans="1:8">
      <c r="A728" s="74">
        <v>727</v>
      </c>
      <c r="B728" s="75">
        <v>0.17326388888888888</v>
      </c>
      <c r="C728" s="75">
        <v>0.17326388888888888</v>
      </c>
      <c r="D728" s="74" t="s">
        <v>1414</v>
      </c>
      <c r="E728" s="74"/>
    </row>
  </sheetData>
  <autoFilter ref="A1:H72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opLeftCell="A182" zoomScale="90" zoomScaleNormal="90" workbookViewId="0">
      <selection activeCell="A6" sqref="A6"/>
    </sheetView>
  </sheetViews>
  <sheetFormatPr defaultColWidth="9.140625" defaultRowHeight="15"/>
  <cols>
    <col min="1" max="1" width="56.28515625" style="3" customWidth="1"/>
    <col min="2" max="2" width="18.5703125" style="1" customWidth="1"/>
    <col min="3" max="3" width="9.140625" style="3"/>
    <col min="4" max="6" width="11.28515625" style="3" customWidth="1"/>
    <col min="7" max="16384" width="9.140625" style="3"/>
  </cols>
  <sheetData>
    <row r="1" spans="1:5">
      <c r="A1" s="9" t="s">
        <v>209</v>
      </c>
      <c r="B1" s="8" t="s">
        <v>214</v>
      </c>
      <c r="D1" s="140" t="s">
        <v>217</v>
      </c>
      <c r="E1" s="140"/>
    </row>
    <row r="2" spans="1:5">
      <c r="A2" s="5" t="s">
        <v>145</v>
      </c>
      <c r="B2" s="4" t="s">
        <v>104</v>
      </c>
      <c r="D2" s="2" t="s">
        <v>104</v>
      </c>
      <c r="E2" s="2">
        <f t="shared" ref="E2:E12" si="0">COUNTIF(B:B,D2)</f>
        <v>19</v>
      </c>
    </row>
    <row r="3" spans="1:5">
      <c r="A3" s="5" t="s">
        <v>147</v>
      </c>
      <c r="B3" s="4" t="s">
        <v>104</v>
      </c>
      <c r="D3" s="2" t="s">
        <v>105</v>
      </c>
      <c r="E3" s="2">
        <f t="shared" si="0"/>
        <v>20</v>
      </c>
    </row>
    <row r="4" spans="1:5">
      <c r="A4" s="5" t="s">
        <v>136</v>
      </c>
      <c r="B4" s="4" t="s">
        <v>104</v>
      </c>
      <c r="D4" s="2" t="s">
        <v>107</v>
      </c>
      <c r="E4" s="2">
        <f t="shared" si="0"/>
        <v>17</v>
      </c>
    </row>
    <row r="5" spans="1:5">
      <c r="A5" s="5" t="s">
        <v>103</v>
      </c>
      <c r="B5" s="4" t="s">
        <v>104</v>
      </c>
      <c r="D5" s="2" t="s">
        <v>108</v>
      </c>
      <c r="E5" s="2">
        <f t="shared" si="0"/>
        <v>23</v>
      </c>
    </row>
    <row r="6" spans="1:5">
      <c r="A6" s="5" t="s">
        <v>7</v>
      </c>
      <c r="B6" s="4" t="s">
        <v>104</v>
      </c>
      <c r="D6" s="2" t="s">
        <v>110</v>
      </c>
      <c r="E6" s="2">
        <f t="shared" si="0"/>
        <v>14</v>
      </c>
    </row>
    <row r="7" spans="1:5">
      <c r="A7" s="5" t="s">
        <v>9</v>
      </c>
      <c r="B7" s="4" t="s">
        <v>104</v>
      </c>
      <c r="D7" s="2" t="s">
        <v>0</v>
      </c>
      <c r="E7" s="2">
        <f t="shared" si="0"/>
        <v>18</v>
      </c>
    </row>
    <row r="8" spans="1:5">
      <c r="A8" s="5" t="s">
        <v>156</v>
      </c>
      <c r="B8" s="4" t="s">
        <v>104</v>
      </c>
      <c r="D8" s="2" t="s">
        <v>111</v>
      </c>
      <c r="E8" s="2">
        <f t="shared" si="0"/>
        <v>19</v>
      </c>
    </row>
    <row r="9" spans="1:5">
      <c r="A9" s="5" t="s">
        <v>131</v>
      </c>
      <c r="B9" s="4" t="s">
        <v>104</v>
      </c>
      <c r="D9" s="2" t="s">
        <v>112</v>
      </c>
      <c r="E9" s="2">
        <f t="shared" si="0"/>
        <v>21</v>
      </c>
    </row>
    <row r="10" spans="1:5">
      <c r="A10" s="5" t="s">
        <v>6</v>
      </c>
      <c r="B10" s="4" t="s">
        <v>104</v>
      </c>
      <c r="D10" s="2" t="s">
        <v>113</v>
      </c>
      <c r="E10" s="2">
        <f t="shared" si="0"/>
        <v>24</v>
      </c>
    </row>
    <row r="11" spans="1:5">
      <c r="A11" s="5" t="s">
        <v>1</v>
      </c>
      <c r="B11" s="4" t="s">
        <v>104</v>
      </c>
      <c r="D11" s="2" t="s">
        <v>114</v>
      </c>
      <c r="E11" s="2">
        <f t="shared" si="0"/>
        <v>17</v>
      </c>
    </row>
    <row r="12" spans="1:5">
      <c r="A12" s="5" t="s">
        <v>158</v>
      </c>
      <c r="B12" s="4" t="s">
        <v>104</v>
      </c>
      <c r="D12" s="2" t="s">
        <v>115</v>
      </c>
      <c r="E12" s="2">
        <f t="shared" si="0"/>
        <v>13</v>
      </c>
    </row>
    <row r="13" spans="1:5">
      <c r="A13" s="5" t="s">
        <v>193</v>
      </c>
      <c r="B13" s="4" t="s">
        <v>104</v>
      </c>
    </row>
    <row r="14" spans="1:5">
      <c r="A14" s="5" t="s">
        <v>106</v>
      </c>
      <c r="B14" s="4" t="s">
        <v>104</v>
      </c>
    </row>
    <row r="15" spans="1:5">
      <c r="A15" s="5" t="s">
        <v>127</v>
      </c>
      <c r="B15" s="4" t="s">
        <v>104</v>
      </c>
    </row>
    <row r="16" spans="1:5">
      <c r="A16" s="5" t="s">
        <v>196</v>
      </c>
      <c r="B16" s="4" t="s">
        <v>104</v>
      </c>
    </row>
    <row r="17" spans="1:2">
      <c r="A17" s="5" t="s">
        <v>27</v>
      </c>
      <c r="B17" s="4" t="s">
        <v>104</v>
      </c>
    </row>
    <row r="18" spans="1:2">
      <c r="A18" s="5" t="s">
        <v>109</v>
      </c>
      <c r="B18" s="4" t="s">
        <v>104</v>
      </c>
    </row>
    <row r="19" spans="1:2">
      <c r="A19" s="5" t="s">
        <v>19</v>
      </c>
      <c r="B19" s="4" t="s">
        <v>104</v>
      </c>
    </row>
    <row r="20" spans="1:2">
      <c r="A20" s="5" t="s">
        <v>4</v>
      </c>
      <c r="B20" s="4" t="s">
        <v>104</v>
      </c>
    </row>
    <row r="21" spans="1:2">
      <c r="A21" s="7" t="s">
        <v>518</v>
      </c>
      <c r="B21" s="6" t="s">
        <v>105</v>
      </c>
    </row>
    <row r="22" spans="1:2">
      <c r="A22" s="7" t="s">
        <v>16</v>
      </c>
      <c r="B22" s="6" t="s">
        <v>105</v>
      </c>
    </row>
    <row r="23" spans="1:2">
      <c r="A23" s="7" t="s">
        <v>23</v>
      </c>
      <c r="B23" s="6" t="s">
        <v>105</v>
      </c>
    </row>
    <row r="24" spans="1:2">
      <c r="A24" s="7" t="s">
        <v>210</v>
      </c>
      <c r="B24" s="6" t="s">
        <v>105</v>
      </c>
    </row>
    <row r="25" spans="1:2">
      <c r="A25" s="7" t="s">
        <v>10</v>
      </c>
      <c r="B25" s="6" t="s">
        <v>105</v>
      </c>
    </row>
    <row r="26" spans="1:2">
      <c r="A26" s="7" t="s">
        <v>18</v>
      </c>
      <c r="B26" s="6" t="s">
        <v>105</v>
      </c>
    </row>
    <row r="27" spans="1:2">
      <c r="A27" s="7" t="s">
        <v>5</v>
      </c>
      <c r="B27" s="6" t="s">
        <v>105</v>
      </c>
    </row>
    <row r="28" spans="1:2">
      <c r="A28" s="7" t="s">
        <v>93</v>
      </c>
      <c r="B28" s="6" t="s">
        <v>105</v>
      </c>
    </row>
    <row r="29" spans="1:2">
      <c r="A29" s="7" t="s">
        <v>191</v>
      </c>
      <c r="B29" s="6" t="s">
        <v>105</v>
      </c>
    </row>
    <row r="30" spans="1:2">
      <c r="A30" s="7" t="s">
        <v>161</v>
      </c>
      <c r="B30" s="6" t="s">
        <v>105</v>
      </c>
    </row>
    <row r="31" spans="1:2">
      <c r="A31" s="7" t="s">
        <v>11</v>
      </c>
      <c r="B31" s="6" t="s">
        <v>105</v>
      </c>
    </row>
    <row r="32" spans="1:2">
      <c r="A32" s="7" t="s">
        <v>95</v>
      </c>
      <c r="B32" s="6" t="s">
        <v>105</v>
      </c>
    </row>
    <row r="33" spans="1:2">
      <c r="A33" s="7" t="s">
        <v>29</v>
      </c>
      <c r="B33" s="6" t="s">
        <v>105</v>
      </c>
    </row>
    <row r="34" spans="1:2">
      <c r="A34" s="7" t="s">
        <v>162</v>
      </c>
      <c r="B34" s="6" t="s">
        <v>105</v>
      </c>
    </row>
    <row r="35" spans="1:2">
      <c r="A35" s="7" t="s">
        <v>15</v>
      </c>
      <c r="B35" s="6" t="s">
        <v>105</v>
      </c>
    </row>
    <row r="36" spans="1:2">
      <c r="A36" s="7" t="s">
        <v>14</v>
      </c>
      <c r="B36" s="6" t="s">
        <v>105</v>
      </c>
    </row>
    <row r="37" spans="1:2">
      <c r="A37" s="7" t="s">
        <v>94</v>
      </c>
      <c r="B37" s="6" t="s">
        <v>105</v>
      </c>
    </row>
    <row r="38" spans="1:2">
      <c r="A38" s="7" t="s">
        <v>8</v>
      </c>
      <c r="B38" s="6" t="s">
        <v>105</v>
      </c>
    </row>
    <row r="39" spans="1:2">
      <c r="A39" s="7" t="s">
        <v>3</v>
      </c>
      <c r="B39" s="6" t="s">
        <v>105</v>
      </c>
    </row>
    <row r="40" spans="1:2">
      <c r="A40" s="7" t="s">
        <v>215</v>
      </c>
      <c r="B40" s="6" t="s">
        <v>105</v>
      </c>
    </row>
    <row r="41" spans="1:2">
      <c r="A41" s="5" t="s">
        <v>160</v>
      </c>
      <c r="B41" s="4" t="s">
        <v>107</v>
      </c>
    </row>
    <row r="42" spans="1:2">
      <c r="A42" s="5" t="s">
        <v>24</v>
      </c>
      <c r="B42" s="4" t="s">
        <v>107</v>
      </c>
    </row>
    <row r="43" spans="1:2">
      <c r="A43" s="5" t="s">
        <v>96</v>
      </c>
      <c r="B43" s="4" t="s">
        <v>107</v>
      </c>
    </row>
    <row r="44" spans="1:2">
      <c r="A44" s="5" t="s">
        <v>148</v>
      </c>
      <c r="B44" s="4" t="s">
        <v>107</v>
      </c>
    </row>
    <row r="45" spans="1:2">
      <c r="A45" s="5" t="s">
        <v>512</v>
      </c>
      <c r="B45" s="4" t="s">
        <v>107</v>
      </c>
    </row>
    <row r="46" spans="1:2">
      <c r="A46" s="5" t="s">
        <v>116</v>
      </c>
      <c r="B46" s="4" t="s">
        <v>107</v>
      </c>
    </row>
    <row r="47" spans="1:2">
      <c r="A47" s="5" t="s">
        <v>117</v>
      </c>
      <c r="B47" s="4" t="s">
        <v>107</v>
      </c>
    </row>
    <row r="48" spans="1:2">
      <c r="A48" s="5" t="s">
        <v>26</v>
      </c>
      <c r="B48" s="4" t="s">
        <v>107</v>
      </c>
    </row>
    <row r="49" spans="1:2">
      <c r="A49" s="5" t="s">
        <v>192</v>
      </c>
      <c r="B49" s="4" t="s">
        <v>107</v>
      </c>
    </row>
    <row r="50" spans="1:2">
      <c r="A50" s="5" t="s">
        <v>28</v>
      </c>
      <c r="B50" s="4" t="s">
        <v>107</v>
      </c>
    </row>
    <row r="51" spans="1:2">
      <c r="A51" s="5" t="s">
        <v>50</v>
      </c>
      <c r="B51" s="4" t="s">
        <v>107</v>
      </c>
    </row>
    <row r="52" spans="1:2">
      <c r="A52" s="5" t="s">
        <v>17</v>
      </c>
      <c r="B52" s="4" t="s">
        <v>107</v>
      </c>
    </row>
    <row r="53" spans="1:2">
      <c r="A53" s="5" t="s">
        <v>2</v>
      </c>
      <c r="B53" s="4" t="s">
        <v>107</v>
      </c>
    </row>
    <row r="54" spans="1:2">
      <c r="A54" s="5" t="s">
        <v>135</v>
      </c>
      <c r="B54" s="4" t="s">
        <v>107</v>
      </c>
    </row>
    <row r="55" spans="1:2">
      <c r="A55" s="5" t="s">
        <v>12</v>
      </c>
      <c r="B55" s="4" t="s">
        <v>107</v>
      </c>
    </row>
    <row r="56" spans="1:2">
      <c r="A56" s="5" t="s">
        <v>22</v>
      </c>
      <c r="B56" s="4" t="s">
        <v>107</v>
      </c>
    </row>
    <row r="57" spans="1:2">
      <c r="A57" s="5" t="s">
        <v>157</v>
      </c>
      <c r="B57" s="4" t="s">
        <v>107</v>
      </c>
    </row>
    <row r="58" spans="1:2">
      <c r="A58" s="7" t="s">
        <v>25</v>
      </c>
      <c r="B58" s="6" t="s">
        <v>108</v>
      </c>
    </row>
    <row r="59" spans="1:2">
      <c r="A59" s="7" t="s">
        <v>35</v>
      </c>
      <c r="B59" s="6" t="s">
        <v>108</v>
      </c>
    </row>
    <row r="60" spans="1:2">
      <c r="A60" s="7" t="s">
        <v>178</v>
      </c>
      <c r="B60" s="6" t="s">
        <v>108</v>
      </c>
    </row>
    <row r="61" spans="1:2">
      <c r="A61" s="7" t="s">
        <v>146</v>
      </c>
      <c r="B61" s="6" t="s">
        <v>108</v>
      </c>
    </row>
    <row r="62" spans="1:2">
      <c r="A62" s="7" t="s">
        <v>151</v>
      </c>
      <c r="B62" s="6" t="s">
        <v>108</v>
      </c>
    </row>
    <row r="63" spans="1:2">
      <c r="A63" s="7" t="s">
        <v>212</v>
      </c>
      <c r="B63" s="6" t="s">
        <v>108</v>
      </c>
    </row>
    <row r="64" spans="1:2">
      <c r="A64" s="7" t="s">
        <v>34</v>
      </c>
      <c r="B64" s="6" t="s">
        <v>108</v>
      </c>
    </row>
    <row r="65" spans="1:2">
      <c r="A65" s="7" t="s">
        <v>137</v>
      </c>
      <c r="B65" s="6" t="s">
        <v>108</v>
      </c>
    </row>
    <row r="66" spans="1:2">
      <c r="A66" s="7" t="s">
        <v>514</v>
      </c>
      <c r="B66" s="6" t="s">
        <v>108</v>
      </c>
    </row>
    <row r="67" spans="1:2">
      <c r="A67" s="7" t="s">
        <v>121</v>
      </c>
      <c r="B67" s="6" t="s">
        <v>108</v>
      </c>
    </row>
    <row r="68" spans="1:2">
      <c r="A68" s="7" t="s">
        <v>41</v>
      </c>
      <c r="B68" s="6" t="s">
        <v>108</v>
      </c>
    </row>
    <row r="69" spans="1:2">
      <c r="A69" s="7" t="s">
        <v>31</v>
      </c>
      <c r="B69" s="6" t="s">
        <v>108</v>
      </c>
    </row>
    <row r="70" spans="1:2">
      <c r="A70" s="7" t="s">
        <v>189</v>
      </c>
      <c r="B70" s="6" t="s">
        <v>108</v>
      </c>
    </row>
    <row r="71" spans="1:2">
      <c r="A71" s="7" t="s">
        <v>21</v>
      </c>
      <c r="B71" s="6" t="s">
        <v>108</v>
      </c>
    </row>
    <row r="72" spans="1:2">
      <c r="A72" s="7" t="s">
        <v>118</v>
      </c>
      <c r="B72" s="6" t="s">
        <v>108</v>
      </c>
    </row>
    <row r="73" spans="1:2">
      <c r="A73" s="7" t="s">
        <v>97</v>
      </c>
      <c r="B73" s="6" t="s">
        <v>108</v>
      </c>
    </row>
    <row r="74" spans="1:2">
      <c r="A74" s="7" t="s">
        <v>33</v>
      </c>
      <c r="B74" s="6" t="s">
        <v>108</v>
      </c>
    </row>
    <row r="75" spans="1:2">
      <c r="A75" s="7" t="s">
        <v>20</v>
      </c>
      <c r="B75" s="6" t="s">
        <v>108</v>
      </c>
    </row>
    <row r="76" spans="1:2">
      <c r="A76" s="7" t="s">
        <v>39</v>
      </c>
      <c r="B76" s="6" t="s">
        <v>108</v>
      </c>
    </row>
    <row r="77" spans="1:2">
      <c r="A77" s="7" t="s">
        <v>206</v>
      </c>
      <c r="B77" s="6" t="s">
        <v>108</v>
      </c>
    </row>
    <row r="78" spans="1:2">
      <c r="A78" s="7" t="s">
        <v>59</v>
      </c>
      <c r="B78" s="6" t="s">
        <v>108</v>
      </c>
    </row>
    <row r="79" spans="1:2">
      <c r="A79" s="7" t="s">
        <v>37</v>
      </c>
      <c r="B79" s="6" t="s">
        <v>108</v>
      </c>
    </row>
    <row r="80" spans="1:2">
      <c r="A80" s="7" t="s">
        <v>163</v>
      </c>
      <c r="B80" s="6" t="s">
        <v>108</v>
      </c>
    </row>
    <row r="81" spans="1:2">
      <c r="A81" s="5" t="s">
        <v>30</v>
      </c>
      <c r="B81" s="4" t="s">
        <v>110</v>
      </c>
    </row>
    <row r="82" spans="1:2">
      <c r="A82" s="5" t="s">
        <v>519</v>
      </c>
      <c r="B82" s="4" t="s">
        <v>110</v>
      </c>
    </row>
    <row r="83" spans="1:2">
      <c r="A83" s="5" t="s">
        <v>45</v>
      </c>
      <c r="B83" s="4" t="s">
        <v>110</v>
      </c>
    </row>
    <row r="84" spans="1:2">
      <c r="A84" s="5" t="s">
        <v>48</v>
      </c>
      <c r="B84" s="4" t="s">
        <v>110</v>
      </c>
    </row>
    <row r="85" spans="1:2">
      <c r="A85" s="5" t="s">
        <v>32</v>
      </c>
      <c r="B85" s="4" t="s">
        <v>110</v>
      </c>
    </row>
    <row r="86" spans="1:2">
      <c r="A86" s="5" t="s">
        <v>38</v>
      </c>
      <c r="B86" s="4" t="s">
        <v>110</v>
      </c>
    </row>
    <row r="87" spans="1:2">
      <c r="A87" s="5" t="s">
        <v>173</v>
      </c>
      <c r="B87" s="4" t="s">
        <v>110</v>
      </c>
    </row>
    <row r="88" spans="1:2">
      <c r="A88" s="5" t="s">
        <v>43</v>
      </c>
      <c r="B88" s="4" t="s">
        <v>110</v>
      </c>
    </row>
    <row r="89" spans="1:2">
      <c r="A89" s="5" t="s">
        <v>36</v>
      </c>
      <c r="B89" s="4" t="s">
        <v>110</v>
      </c>
    </row>
    <row r="90" spans="1:2">
      <c r="A90" s="5" t="s">
        <v>213</v>
      </c>
      <c r="B90" s="4" t="s">
        <v>110</v>
      </c>
    </row>
    <row r="91" spans="1:2">
      <c r="A91" s="5" t="s">
        <v>152</v>
      </c>
      <c r="B91" s="4" t="s">
        <v>110</v>
      </c>
    </row>
    <row r="92" spans="1:2">
      <c r="A92" s="5" t="s">
        <v>194</v>
      </c>
      <c r="B92" s="4" t="s">
        <v>110</v>
      </c>
    </row>
    <row r="93" spans="1:2">
      <c r="A93" s="5" t="s">
        <v>44</v>
      </c>
      <c r="B93" s="4" t="s">
        <v>110</v>
      </c>
    </row>
    <row r="94" spans="1:2">
      <c r="A94" s="5" t="s">
        <v>40</v>
      </c>
      <c r="B94" s="4" t="s">
        <v>110</v>
      </c>
    </row>
    <row r="95" spans="1:2">
      <c r="A95" s="7" t="s">
        <v>208</v>
      </c>
      <c r="B95" s="6" t="s">
        <v>0</v>
      </c>
    </row>
    <row r="96" spans="1:2">
      <c r="A96" s="7" t="s">
        <v>165</v>
      </c>
      <c r="B96" s="6" t="s">
        <v>0</v>
      </c>
    </row>
    <row r="97" spans="1:2">
      <c r="A97" s="7" t="s">
        <v>207</v>
      </c>
      <c r="B97" s="6" t="s">
        <v>0</v>
      </c>
    </row>
    <row r="98" spans="1:2">
      <c r="A98" s="7" t="s">
        <v>179</v>
      </c>
      <c r="B98" s="6" t="s">
        <v>0</v>
      </c>
    </row>
    <row r="99" spans="1:2">
      <c r="A99" s="7" t="s">
        <v>58</v>
      </c>
      <c r="B99" s="6" t="s">
        <v>0</v>
      </c>
    </row>
    <row r="100" spans="1:2">
      <c r="A100" s="7" t="s">
        <v>164</v>
      </c>
      <c r="B100" s="6" t="s">
        <v>0</v>
      </c>
    </row>
    <row r="101" spans="1:2">
      <c r="A101" s="7" t="s">
        <v>153</v>
      </c>
      <c r="B101" s="6" t="s">
        <v>0</v>
      </c>
    </row>
    <row r="102" spans="1:2">
      <c r="A102" s="7" t="s">
        <v>120</v>
      </c>
      <c r="B102" s="6" t="s">
        <v>0</v>
      </c>
    </row>
    <row r="103" spans="1:2">
      <c r="A103" s="7" t="s">
        <v>42</v>
      </c>
      <c r="B103" s="6" t="s">
        <v>0</v>
      </c>
    </row>
    <row r="104" spans="1:2">
      <c r="A104" s="7" t="s">
        <v>70</v>
      </c>
      <c r="B104" s="6" t="s">
        <v>0</v>
      </c>
    </row>
    <row r="105" spans="1:2">
      <c r="A105" s="7" t="s">
        <v>184</v>
      </c>
      <c r="B105" s="6" t="s">
        <v>0</v>
      </c>
    </row>
    <row r="106" spans="1:2">
      <c r="A106" s="7" t="s">
        <v>186</v>
      </c>
      <c r="B106" s="6" t="s">
        <v>0</v>
      </c>
    </row>
    <row r="107" spans="1:2">
      <c r="A107" s="7" t="s">
        <v>52</v>
      </c>
      <c r="B107" s="6" t="s">
        <v>0</v>
      </c>
    </row>
    <row r="108" spans="1:2">
      <c r="A108" s="7" t="s">
        <v>47</v>
      </c>
      <c r="B108" s="6" t="s">
        <v>0</v>
      </c>
    </row>
    <row r="109" spans="1:2">
      <c r="A109" s="7" t="s">
        <v>211</v>
      </c>
      <c r="B109" s="6" t="s">
        <v>0</v>
      </c>
    </row>
    <row r="110" spans="1:2">
      <c r="A110" s="7" t="s">
        <v>51</v>
      </c>
      <c r="B110" s="6" t="s">
        <v>0</v>
      </c>
    </row>
    <row r="111" spans="1:2">
      <c r="A111" s="7" t="s">
        <v>46</v>
      </c>
      <c r="B111" s="6" t="s">
        <v>0</v>
      </c>
    </row>
    <row r="112" spans="1:2">
      <c r="A112" s="7" t="s">
        <v>119</v>
      </c>
      <c r="B112" s="6" t="s">
        <v>0</v>
      </c>
    </row>
    <row r="113" spans="1:2">
      <c r="A113" s="5" t="s">
        <v>166</v>
      </c>
      <c r="B113" s="4" t="s">
        <v>111</v>
      </c>
    </row>
    <row r="114" spans="1:2">
      <c r="A114" s="5" t="s">
        <v>71</v>
      </c>
      <c r="B114" s="4" t="s">
        <v>111</v>
      </c>
    </row>
    <row r="115" spans="1:2">
      <c r="A115" s="5" t="s">
        <v>84</v>
      </c>
      <c r="B115" s="4" t="s">
        <v>111</v>
      </c>
    </row>
    <row r="116" spans="1:2">
      <c r="A116" s="5" t="s">
        <v>150</v>
      </c>
      <c r="B116" s="4" t="s">
        <v>111</v>
      </c>
    </row>
    <row r="117" spans="1:2">
      <c r="A117" s="5" t="s">
        <v>149</v>
      </c>
      <c r="B117" s="4" t="s">
        <v>111</v>
      </c>
    </row>
    <row r="118" spans="1:2">
      <c r="A118" s="5" t="s">
        <v>66</v>
      </c>
      <c r="B118" s="4" t="s">
        <v>111</v>
      </c>
    </row>
    <row r="119" spans="1:2">
      <c r="A119" s="5" t="s">
        <v>57</v>
      </c>
      <c r="B119" s="4" t="s">
        <v>111</v>
      </c>
    </row>
    <row r="120" spans="1:2">
      <c r="A120" s="5" t="s">
        <v>597</v>
      </c>
      <c r="B120" s="4" t="s">
        <v>111</v>
      </c>
    </row>
    <row r="121" spans="1:2">
      <c r="A121" s="5" t="s">
        <v>62</v>
      </c>
      <c r="B121" s="4" t="s">
        <v>111</v>
      </c>
    </row>
    <row r="122" spans="1:2">
      <c r="A122" s="5" t="s">
        <v>53</v>
      </c>
      <c r="B122" s="4" t="s">
        <v>111</v>
      </c>
    </row>
    <row r="123" spans="1:2">
      <c r="A123" s="5" t="s">
        <v>169</v>
      </c>
      <c r="B123" s="4" t="s">
        <v>111</v>
      </c>
    </row>
    <row r="124" spans="1:2">
      <c r="A124" s="5" t="s">
        <v>138</v>
      </c>
      <c r="B124" s="4" t="s">
        <v>111</v>
      </c>
    </row>
    <row r="125" spans="1:2">
      <c r="A125" s="5" t="s">
        <v>49</v>
      </c>
      <c r="B125" s="4" t="s">
        <v>111</v>
      </c>
    </row>
    <row r="126" spans="1:2">
      <c r="A126" s="5" t="s">
        <v>61</v>
      </c>
      <c r="B126" s="4" t="s">
        <v>111</v>
      </c>
    </row>
    <row r="127" spans="1:2">
      <c r="A127" s="5" t="s">
        <v>134</v>
      </c>
      <c r="B127" s="4" t="s">
        <v>111</v>
      </c>
    </row>
    <row r="128" spans="1:2">
      <c r="A128" s="5" t="s">
        <v>60</v>
      </c>
      <c r="B128" s="4" t="s">
        <v>111</v>
      </c>
    </row>
    <row r="129" spans="1:2">
      <c r="A129" s="5" t="s">
        <v>56</v>
      </c>
      <c r="B129" s="4" t="s">
        <v>111</v>
      </c>
    </row>
    <row r="130" spans="1:2">
      <c r="A130" s="5" t="s">
        <v>139</v>
      </c>
      <c r="B130" s="4" t="s">
        <v>111</v>
      </c>
    </row>
    <row r="131" spans="1:2">
      <c r="A131" s="5" t="s">
        <v>204</v>
      </c>
      <c r="B131" s="4" t="s">
        <v>111</v>
      </c>
    </row>
    <row r="132" spans="1:2">
      <c r="A132" s="7" t="s">
        <v>205</v>
      </c>
      <c r="B132" s="6" t="s">
        <v>112</v>
      </c>
    </row>
    <row r="133" spans="1:2">
      <c r="A133" s="7" t="s">
        <v>80</v>
      </c>
      <c r="B133" s="6" t="s">
        <v>112</v>
      </c>
    </row>
    <row r="134" spans="1:2">
      <c r="A134" s="7" t="s">
        <v>126</v>
      </c>
      <c r="B134" s="6" t="s">
        <v>112</v>
      </c>
    </row>
    <row r="135" spans="1:2">
      <c r="A135" s="7" t="s">
        <v>180</v>
      </c>
      <c r="B135" s="6" t="s">
        <v>112</v>
      </c>
    </row>
    <row r="136" spans="1:2">
      <c r="A136" s="7" t="s">
        <v>123</v>
      </c>
      <c r="B136" s="6" t="s">
        <v>112</v>
      </c>
    </row>
    <row r="137" spans="1:2">
      <c r="A137" s="7" t="s">
        <v>216</v>
      </c>
      <c r="B137" s="6" t="s">
        <v>112</v>
      </c>
    </row>
    <row r="138" spans="1:2">
      <c r="A138" s="7" t="s">
        <v>140</v>
      </c>
      <c r="B138" s="6" t="s">
        <v>112</v>
      </c>
    </row>
    <row r="139" spans="1:2">
      <c r="A139" s="7" t="s">
        <v>72</v>
      </c>
      <c r="B139" s="6" t="s">
        <v>112</v>
      </c>
    </row>
    <row r="140" spans="1:2">
      <c r="A140" s="7" t="s">
        <v>185</v>
      </c>
      <c r="B140" s="6" t="s">
        <v>112</v>
      </c>
    </row>
    <row r="141" spans="1:2">
      <c r="A141" s="7" t="s">
        <v>63</v>
      </c>
      <c r="B141" s="6" t="s">
        <v>112</v>
      </c>
    </row>
    <row r="142" spans="1:2">
      <c r="A142" s="7" t="s">
        <v>167</v>
      </c>
      <c r="B142" s="6" t="s">
        <v>112</v>
      </c>
    </row>
    <row r="143" spans="1:2">
      <c r="A143" s="7" t="s">
        <v>65</v>
      </c>
      <c r="B143" s="6" t="s">
        <v>112</v>
      </c>
    </row>
    <row r="144" spans="1:2">
      <c r="A144" s="7" t="s">
        <v>124</v>
      </c>
      <c r="B144" s="6" t="s">
        <v>112</v>
      </c>
    </row>
    <row r="145" spans="1:2">
      <c r="A145" s="7" t="s">
        <v>67</v>
      </c>
      <c r="B145" s="6" t="s">
        <v>112</v>
      </c>
    </row>
    <row r="146" spans="1:2">
      <c r="A146" s="7" t="s">
        <v>516</v>
      </c>
      <c r="B146" s="6" t="s">
        <v>112</v>
      </c>
    </row>
    <row r="147" spans="1:2">
      <c r="A147" s="7" t="s">
        <v>77</v>
      </c>
      <c r="B147" s="6" t="s">
        <v>112</v>
      </c>
    </row>
    <row r="148" spans="1:2">
      <c r="A148" s="7" t="s">
        <v>64</v>
      </c>
      <c r="B148" s="6" t="s">
        <v>112</v>
      </c>
    </row>
    <row r="149" spans="1:2">
      <c r="A149" s="7" t="s">
        <v>55</v>
      </c>
      <c r="B149" s="6" t="s">
        <v>112</v>
      </c>
    </row>
    <row r="150" spans="1:2">
      <c r="A150" s="7" t="s">
        <v>130</v>
      </c>
      <c r="B150" s="6" t="s">
        <v>112</v>
      </c>
    </row>
    <row r="151" spans="1:2">
      <c r="A151" s="7" t="s">
        <v>142</v>
      </c>
      <c r="B151" s="6" t="s">
        <v>112</v>
      </c>
    </row>
    <row r="152" spans="1:2">
      <c r="A152" s="7" t="s">
        <v>76</v>
      </c>
      <c r="B152" s="6" t="s">
        <v>112</v>
      </c>
    </row>
    <row r="153" spans="1:2">
      <c r="A153" s="5" t="s">
        <v>78</v>
      </c>
      <c r="B153" s="4" t="s">
        <v>113</v>
      </c>
    </row>
    <row r="154" spans="1:2">
      <c r="A154" s="5" t="s">
        <v>68</v>
      </c>
      <c r="B154" s="4" t="s">
        <v>113</v>
      </c>
    </row>
    <row r="155" spans="1:2">
      <c r="A155" s="5" t="s">
        <v>172</v>
      </c>
      <c r="B155" s="4" t="s">
        <v>113</v>
      </c>
    </row>
    <row r="156" spans="1:2">
      <c r="A156" s="5" t="s">
        <v>79</v>
      </c>
      <c r="B156" s="4" t="s">
        <v>113</v>
      </c>
    </row>
    <row r="157" spans="1:2">
      <c r="A157" s="5" t="s">
        <v>85</v>
      </c>
      <c r="B157" s="4" t="s">
        <v>113</v>
      </c>
    </row>
    <row r="158" spans="1:2">
      <c r="A158" s="5" t="s">
        <v>168</v>
      </c>
      <c r="B158" s="4" t="s">
        <v>113</v>
      </c>
    </row>
    <row r="159" spans="1:2">
      <c r="A159" s="5" t="s">
        <v>141</v>
      </c>
      <c r="B159" s="4" t="s">
        <v>113</v>
      </c>
    </row>
    <row r="160" spans="1:2">
      <c r="A160" s="5" t="s">
        <v>129</v>
      </c>
      <c r="B160" s="4" t="s">
        <v>113</v>
      </c>
    </row>
    <row r="161" spans="1:2">
      <c r="A161" s="5" t="s">
        <v>144</v>
      </c>
      <c r="B161" s="4" t="s">
        <v>113</v>
      </c>
    </row>
    <row r="162" spans="1:2">
      <c r="A162" s="5" t="s">
        <v>125</v>
      </c>
      <c r="B162" s="4" t="s">
        <v>113</v>
      </c>
    </row>
    <row r="163" spans="1:2">
      <c r="A163" s="5" t="s">
        <v>99</v>
      </c>
      <c r="B163" s="4" t="s">
        <v>113</v>
      </c>
    </row>
    <row r="164" spans="1:2">
      <c r="A164" s="5" t="s">
        <v>133</v>
      </c>
      <c r="B164" s="4" t="s">
        <v>113</v>
      </c>
    </row>
    <row r="165" spans="1:2">
      <c r="A165" s="5" t="s">
        <v>128</v>
      </c>
      <c r="B165" s="4" t="s">
        <v>113</v>
      </c>
    </row>
    <row r="166" spans="1:2">
      <c r="A166" s="5" t="s">
        <v>73</v>
      </c>
      <c r="B166" s="4" t="s">
        <v>113</v>
      </c>
    </row>
    <row r="167" spans="1:2">
      <c r="A167" s="5" t="s">
        <v>171</v>
      </c>
      <c r="B167" s="4" t="s">
        <v>113</v>
      </c>
    </row>
    <row r="168" spans="1:2">
      <c r="A168" s="5" t="s">
        <v>75</v>
      </c>
      <c r="B168" s="4" t="s">
        <v>113</v>
      </c>
    </row>
    <row r="169" spans="1:2">
      <c r="A169" s="5" t="s">
        <v>74</v>
      </c>
      <c r="B169" s="4" t="s">
        <v>113</v>
      </c>
    </row>
    <row r="170" spans="1:2">
      <c r="A170" s="5" t="s">
        <v>170</v>
      </c>
      <c r="B170" s="4" t="s">
        <v>113</v>
      </c>
    </row>
    <row r="171" spans="1:2">
      <c r="A171" s="5" t="s">
        <v>200</v>
      </c>
      <c r="B171" s="4" t="s">
        <v>113</v>
      </c>
    </row>
    <row r="172" spans="1:2">
      <c r="A172" s="5" t="s">
        <v>155</v>
      </c>
      <c r="B172" s="4" t="s">
        <v>113</v>
      </c>
    </row>
    <row r="173" spans="1:2">
      <c r="A173" s="5" t="s">
        <v>69</v>
      </c>
      <c r="B173" s="4" t="s">
        <v>113</v>
      </c>
    </row>
    <row r="174" spans="1:2">
      <c r="A174" s="5" t="s">
        <v>122</v>
      </c>
      <c r="B174" s="4" t="s">
        <v>113</v>
      </c>
    </row>
    <row r="175" spans="1:2">
      <c r="A175" s="5" t="s">
        <v>197</v>
      </c>
      <c r="B175" s="4" t="s">
        <v>113</v>
      </c>
    </row>
    <row r="176" spans="1:2">
      <c r="A176" s="5" t="s">
        <v>174</v>
      </c>
      <c r="B176" s="4" t="s">
        <v>113</v>
      </c>
    </row>
    <row r="177" spans="1:2">
      <c r="A177" s="7" t="s">
        <v>198</v>
      </c>
      <c r="B177" s="6" t="s">
        <v>114</v>
      </c>
    </row>
    <row r="178" spans="1:2">
      <c r="A178" s="7" t="s">
        <v>182</v>
      </c>
      <c r="B178" s="6" t="s">
        <v>114</v>
      </c>
    </row>
    <row r="179" spans="1:2">
      <c r="A179" s="7" t="s">
        <v>183</v>
      </c>
      <c r="B179" s="6" t="s">
        <v>114</v>
      </c>
    </row>
    <row r="180" spans="1:2">
      <c r="A180" s="7" t="s">
        <v>199</v>
      </c>
      <c r="B180" s="6" t="s">
        <v>114</v>
      </c>
    </row>
    <row r="181" spans="1:2">
      <c r="A181" s="7" t="s">
        <v>175</v>
      </c>
      <c r="B181" s="6" t="s">
        <v>114</v>
      </c>
    </row>
    <row r="182" spans="1:2">
      <c r="A182" s="7" t="s">
        <v>102</v>
      </c>
      <c r="B182" s="6" t="s">
        <v>114</v>
      </c>
    </row>
    <row r="183" spans="1:2">
      <c r="A183" s="7" t="s">
        <v>100</v>
      </c>
      <c r="B183" s="6" t="s">
        <v>114</v>
      </c>
    </row>
    <row r="184" spans="1:2">
      <c r="A184" s="7" t="s">
        <v>83</v>
      </c>
      <c r="B184" s="6" t="s">
        <v>114</v>
      </c>
    </row>
    <row r="185" spans="1:2">
      <c r="A185" s="7" t="s">
        <v>190</v>
      </c>
      <c r="B185" s="6" t="s">
        <v>114</v>
      </c>
    </row>
    <row r="186" spans="1:2">
      <c r="A186" s="7" t="s">
        <v>98</v>
      </c>
      <c r="B186" s="6" t="s">
        <v>114</v>
      </c>
    </row>
    <row r="187" spans="1:2">
      <c r="A187" s="7" t="s">
        <v>143</v>
      </c>
      <c r="B187" s="6" t="s">
        <v>114</v>
      </c>
    </row>
    <row r="188" spans="1:2">
      <c r="A188" s="7" t="s">
        <v>82</v>
      </c>
      <c r="B188" s="6" t="s">
        <v>114</v>
      </c>
    </row>
    <row r="189" spans="1:2">
      <c r="A189" s="7" t="s">
        <v>86</v>
      </c>
      <c r="B189" s="6" t="s">
        <v>114</v>
      </c>
    </row>
    <row r="190" spans="1:2">
      <c r="A190" s="7" t="s">
        <v>202</v>
      </c>
      <c r="B190" s="6" t="s">
        <v>114</v>
      </c>
    </row>
    <row r="191" spans="1:2">
      <c r="A191" s="7" t="s">
        <v>195</v>
      </c>
      <c r="B191" s="6" t="s">
        <v>114</v>
      </c>
    </row>
    <row r="192" spans="1:2">
      <c r="A192" s="7" t="s">
        <v>81</v>
      </c>
      <c r="B192" s="6" t="s">
        <v>114</v>
      </c>
    </row>
    <row r="193" spans="1:2">
      <c r="A193" s="7" t="s">
        <v>132</v>
      </c>
      <c r="B193" s="6" t="s">
        <v>114</v>
      </c>
    </row>
    <row r="194" spans="1:2">
      <c r="A194" s="5" t="s">
        <v>92</v>
      </c>
      <c r="B194" s="4" t="s">
        <v>115</v>
      </c>
    </row>
    <row r="195" spans="1:2">
      <c r="A195" s="5" t="s">
        <v>101</v>
      </c>
      <c r="B195" s="4" t="s">
        <v>115</v>
      </c>
    </row>
    <row r="196" spans="1:2">
      <c r="A196" s="5" t="s">
        <v>87</v>
      </c>
      <c r="B196" s="4" t="s">
        <v>115</v>
      </c>
    </row>
    <row r="197" spans="1:2">
      <c r="A197" s="5" t="s">
        <v>89</v>
      </c>
      <c r="B197" s="4" t="s">
        <v>115</v>
      </c>
    </row>
    <row r="198" spans="1:2">
      <c r="A198" s="5" t="s">
        <v>181</v>
      </c>
      <c r="B198" s="4" t="s">
        <v>115</v>
      </c>
    </row>
    <row r="199" spans="1:2">
      <c r="A199" s="5" t="s">
        <v>176</v>
      </c>
      <c r="B199" s="4" t="s">
        <v>115</v>
      </c>
    </row>
    <row r="200" spans="1:2">
      <c r="A200" s="5" t="s">
        <v>91</v>
      </c>
      <c r="B200" s="4" t="s">
        <v>115</v>
      </c>
    </row>
    <row r="201" spans="1:2">
      <c r="A201" s="5" t="s">
        <v>90</v>
      </c>
      <c r="B201" s="4" t="s">
        <v>115</v>
      </c>
    </row>
    <row r="202" spans="1:2">
      <c r="A202" s="5" t="s">
        <v>154</v>
      </c>
      <c r="B202" s="4" t="s">
        <v>115</v>
      </c>
    </row>
    <row r="203" spans="1:2">
      <c r="A203" s="5" t="s">
        <v>187</v>
      </c>
      <c r="B203" s="4" t="s">
        <v>115</v>
      </c>
    </row>
    <row r="204" spans="1:2">
      <c r="A204" s="5" t="s">
        <v>188</v>
      </c>
      <c r="B204" s="4" t="s">
        <v>115</v>
      </c>
    </row>
    <row r="205" spans="1:2">
      <c r="A205" s="5" t="s">
        <v>201</v>
      </c>
      <c r="B205" s="4" t="s">
        <v>115</v>
      </c>
    </row>
    <row r="206" spans="1:2" s="10" customFormat="1">
      <c r="A206" s="5" t="s">
        <v>203</v>
      </c>
      <c r="B206" s="4" t="s">
        <v>115</v>
      </c>
    </row>
  </sheetData>
  <sortState ref="A2:J210">
    <sortCondition ref="A2:A210"/>
  </sortState>
  <mergeCells count="1">
    <mergeCell ref="D1:E1"/>
  </mergeCells>
  <conditionalFormatting sqref="B1">
    <cfRule type="cellIs" dxfId="0" priority="1" operator="greaterThan">
      <formula>#REF!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zoomScaleNormal="100" workbookViewId="0">
      <pane xSplit="3" ySplit="1" topLeftCell="D78" activePane="bottomRight" state="frozen"/>
      <selection pane="topRight" activeCell="D1" sqref="D1"/>
      <selection pane="bottomLeft" activeCell="A2" sqref="A2"/>
      <selection pane="bottomRight" activeCell="C88" sqref="C88"/>
    </sheetView>
  </sheetViews>
  <sheetFormatPr defaultColWidth="9.140625" defaultRowHeight="15"/>
  <cols>
    <col min="1" max="1" width="12.85546875" style="22" bestFit="1" customWidth="1"/>
    <col min="2" max="2" width="12.85546875" style="22" customWidth="1"/>
    <col min="3" max="3" width="24.85546875" style="31" bestFit="1" customWidth="1"/>
    <col min="4" max="4" width="14.28515625" style="22" customWidth="1"/>
    <col min="5" max="5" width="12.85546875" style="39" customWidth="1"/>
    <col min="6" max="7" width="13.42578125" style="30" customWidth="1"/>
    <col min="8" max="8" width="16.85546875" style="30" customWidth="1"/>
    <col min="9" max="9" width="9"/>
    <col min="10" max="10" width="13.42578125" style="22" customWidth="1"/>
    <col min="11" max="11" width="17.5703125" style="22" bestFit="1" customWidth="1"/>
    <col min="12" max="16384" width="9.140625" style="22"/>
  </cols>
  <sheetData>
    <row r="1" spans="1:10" ht="30">
      <c r="A1" s="20" t="s">
        <v>356</v>
      </c>
      <c r="B1" s="20" t="s">
        <v>357</v>
      </c>
      <c r="C1" s="42" t="s">
        <v>358</v>
      </c>
      <c r="D1" s="20" t="s">
        <v>509</v>
      </c>
      <c r="E1" s="41" t="s">
        <v>510</v>
      </c>
      <c r="F1" s="21"/>
      <c r="G1" s="21"/>
      <c r="H1" s="21"/>
      <c r="I1" s="22"/>
      <c r="J1" s="21"/>
    </row>
    <row r="2" spans="1:10">
      <c r="A2" s="23">
        <v>1</v>
      </c>
      <c r="B2" s="23">
        <v>1</v>
      </c>
      <c r="C2" s="24" t="s">
        <v>127</v>
      </c>
      <c r="D2" s="25" t="str">
        <f>VLOOKUP($C2,'PWR GP 2016-17 Groups'!$A$2:$B$206,2,0)</f>
        <v>A</v>
      </c>
      <c r="E2" s="39">
        <v>20</v>
      </c>
      <c r="F2" s="25"/>
      <c r="G2" s="25"/>
      <c r="H2" s="26"/>
      <c r="I2" s="22"/>
      <c r="J2" s="25"/>
    </row>
    <row r="3" spans="1:10">
      <c r="A3" s="27">
        <v>6</v>
      </c>
      <c r="B3" s="27">
        <v>2</v>
      </c>
      <c r="C3" s="28" t="s">
        <v>1</v>
      </c>
      <c r="D3" s="25" t="str">
        <f>VLOOKUP($C3,'PWR GP 2016-17 Groups'!$A$2:$B$206,2,0)</f>
        <v>A</v>
      </c>
      <c r="E3" s="39">
        <v>18</v>
      </c>
      <c r="F3" s="25"/>
      <c r="G3" s="25"/>
      <c r="H3" s="29"/>
      <c r="I3" s="22"/>
      <c r="J3" s="25"/>
    </row>
    <row r="4" spans="1:10">
      <c r="A4" s="27">
        <v>9</v>
      </c>
      <c r="B4" s="27">
        <v>3</v>
      </c>
      <c r="C4" s="28" t="s">
        <v>2</v>
      </c>
      <c r="D4" s="25" t="str">
        <f>VLOOKUP($C4,'PWR GP 2016-17 Groups'!$A$2:$B$206,2,0)</f>
        <v>C</v>
      </c>
      <c r="E4" s="39">
        <v>20</v>
      </c>
      <c r="F4" s="25"/>
      <c r="G4" s="25"/>
      <c r="H4" s="29"/>
      <c r="I4" s="22"/>
      <c r="J4" s="25"/>
    </row>
    <row r="5" spans="1:10">
      <c r="A5" s="27">
        <v>10</v>
      </c>
      <c r="B5" s="27">
        <v>4</v>
      </c>
      <c r="C5" s="28" t="s">
        <v>359</v>
      </c>
      <c r="D5" s="25" t="e">
        <f>VLOOKUP($C5,'PWR GP 2016-17 Groups'!$A$2:$B$206,2,0)</f>
        <v>#N/A</v>
      </c>
      <c r="F5" s="25"/>
      <c r="G5" s="25"/>
      <c r="H5" s="29"/>
      <c r="I5" s="22"/>
      <c r="J5" s="25"/>
    </row>
    <row r="6" spans="1:10">
      <c r="A6" s="27">
        <v>11</v>
      </c>
      <c r="B6" s="27">
        <v>5</v>
      </c>
      <c r="C6" s="28" t="s">
        <v>3</v>
      </c>
      <c r="D6" s="25" t="str">
        <f>VLOOKUP($C6,'PWR GP 2016-17 Groups'!$A$2:$B$206,2,0)</f>
        <v>B</v>
      </c>
      <c r="E6" s="39">
        <v>20</v>
      </c>
      <c r="F6" s="25"/>
      <c r="G6" s="25"/>
      <c r="H6" s="29"/>
      <c r="I6" s="22"/>
      <c r="J6" s="25"/>
    </row>
    <row r="7" spans="1:10">
      <c r="A7" s="27">
        <v>14</v>
      </c>
      <c r="B7" s="27">
        <v>6</v>
      </c>
      <c r="C7" s="24" t="s">
        <v>4</v>
      </c>
      <c r="D7" s="25" t="str">
        <f>VLOOKUP($C7,'PWR GP 2016-17 Groups'!$A$2:$B$206,2,0)</f>
        <v>A</v>
      </c>
      <c r="E7" s="39">
        <v>16</v>
      </c>
      <c r="F7" s="25"/>
      <c r="G7" s="25"/>
      <c r="H7" s="29"/>
      <c r="I7" s="22"/>
      <c r="J7" s="25"/>
    </row>
    <row r="8" spans="1:10">
      <c r="A8" s="27">
        <v>19</v>
      </c>
      <c r="B8" s="27">
        <v>7</v>
      </c>
      <c r="C8" s="28" t="s">
        <v>5</v>
      </c>
      <c r="D8" s="25" t="str">
        <f>VLOOKUP($C8,'PWR GP 2016-17 Groups'!$A$2:$B$206,2,0)</f>
        <v>B</v>
      </c>
      <c r="E8" s="39">
        <v>18</v>
      </c>
      <c r="F8" s="25"/>
      <c r="G8" s="25"/>
      <c r="H8" s="29"/>
      <c r="I8" s="22"/>
      <c r="J8" s="25"/>
    </row>
    <row r="9" spans="1:10">
      <c r="A9" s="27">
        <v>20</v>
      </c>
      <c r="B9" s="27">
        <v>8</v>
      </c>
      <c r="C9" s="28" t="s">
        <v>136</v>
      </c>
      <c r="D9" s="25" t="str">
        <f>VLOOKUP($C9,'PWR GP 2016-17 Groups'!$A$2:$B$206,2,0)</f>
        <v>A</v>
      </c>
      <c r="E9" s="39">
        <v>15</v>
      </c>
      <c r="F9" s="25"/>
      <c r="G9" s="25"/>
      <c r="H9" s="29"/>
      <c r="I9" s="22"/>
      <c r="J9" s="25"/>
    </row>
    <row r="10" spans="1:10">
      <c r="A10" s="27">
        <v>23</v>
      </c>
      <c r="B10" s="27">
        <v>9</v>
      </c>
      <c r="C10" s="28" t="s">
        <v>94</v>
      </c>
      <c r="D10" s="25" t="str">
        <f>VLOOKUP($C10,'PWR GP 2016-17 Groups'!$A$2:$B$206,2,0)</f>
        <v>B</v>
      </c>
      <c r="E10" s="39">
        <v>16</v>
      </c>
      <c r="F10" s="25"/>
      <c r="G10" s="25"/>
      <c r="H10" s="29"/>
      <c r="I10" s="22"/>
      <c r="J10" s="25"/>
    </row>
    <row r="11" spans="1:10">
      <c r="A11" s="27">
        <v>24</v>
      </c>
      <c r="B11" s="27">
        <v>10</v>
      </c>
      <c r="C11" s="28" t="s">
        <v>95</v>
      </c>
      <c r="D11" s="25" t="str">
        <f>VLOOKUP($C11,'PWR GP 2016-17 Groups'!$A$2:$B$206,2,0)</f>
        <v>B</v>
      </c>
      <c r="E11" s="39">
        <v>15</v>
      </c>
      <c r="F11" s="25"/>
      <c r="G11" s="25"/>
      <c r="H11" s="29"/>
      <c r="I11" s="22"/>
      <c r="J11" s="25"/>
    </row>
    <row r="12" spans="1:10">
      <c r="A12" s="27">
        <v>25</v>
      </c>
      <c r="B12" s="27">
        <v>11</v>
      </c>
      <c r="C12" s="24" t="s">
        <v>6</v>
      </c>
      <c r="D12" s="25" t="str">
        <f>VLOOKUP($C12,'PWR GP 2016-17 Groups'!$A$2:$B$206,2,0)</f>
        <v>A</v>
      </c>
      <c r="E12" s="39">
        <v>14</v>
      </c>
      <c r="F12" s="25"/>
      <c r="G12" s="25"/>
      <c r="H12" s="29"/>
      <c r="I12" s="22"/>
      <c r="J12" s="25"/>
    </row>
    <row r="13" spans="1:10">
      <c r="A13" s="27">
        <v>27</v>
      </c>
      <c r="B13" s="27">
        <v>12</v>
      </c>
      <c r="C13" s="28" t="s">
        <v>147</v>
      </c>
      <c r="D13" s="25" t="str">
        <f>VLOOKUP($C13,'PWR GP 2016-17 Groups'!$A$2:$B$206,2,0)</f>
        <v>A</v>
      </c>
      <c r="E13" s="39">
        <v>13</v>
      </c>
      <c r="F13" s="25"/>
      <c r="G13" s="25"/>
      <c r="H13" s="29"/>
      <c r="I13" s="22"/>
      <c r="J13" s="25"/>
    </row>
    <row r="14" spans="1:10">
      <c r="A14" s="27">
        <v>31</v>
      </c>
      <c r="B14" s="27">
        <v>13</v>
      </c>
      <c r="C14" s="24" t="s">
        <v>7</v>
      </c>
      <c r="D14" s="25" t="str">
        <f>VLOOKUP($C14,'PWR GP 2016-17 Groups'!$A$2:$B$206,2,0)</f>
        <v>A</v>
      </c>
      <c r="E14" s="39">
        <v>12</v>
      </c>
      <c r="F14" s="25"/>
      <c r="G14" s="25"/>
      <c r="H14" s="29"/>
      <c r="I14" s="22"/>
      <c r="J14" s="25"/>
    </row>
    <row r="15" spans="1:10">
      <c r="A15" s="27">
        <v>35</v>
      </c>
      <c r="B15" s="27">
        <v>14</v>
      </c>
      <c r="C15" s="28" t="s">
        <v>8</v>
      </c>
      <c r="D15" s="25" t="str">
        <f>VLOOKUP($C15,'PWR GP 2016-17 Groups'!$A$2:$B$206,2,0)</f>
        <v>B</v>
      </c>
      <c r="E15" s="39">
        <v>14</v>
      </c>
      <c r="F15" s="25"/>
      <c r="G15" s="25"/>
      <c r="H15" s="29"/>
      <c r="I15" s="22"/>
      <c r="J15" s="25"/>
    </row>
    <row r="16" spans="1:10">
      <c r="A16" s="27">
        <v>36</v>
      </c>
      <c r="B16" s="27">
        <v>15</v>
      </c>
      <c r="C16" s="24" t="s">
        <v>9</v>
      </c>
      <c r="D16" s="25" t="str">
        <f>VLOOKUP($C16,'PWR GP 2016-17 Groups'!$A$2:$B$206,2,0)</f>
        <v>A</v>
      </c>
      <c r="E16" s="39">
        <v>11</v>
      </c>
      <c r="F16" s="25"/>
      <c r="G16" s="25"/>
      <c r="H16" s="29"/>
      <c r="I16" s="22"/>
      <c r="J16" s="25"/>
    </row>
    <row r="17" spans="1:10">
      <c r="A17" s="27">
        <v>38</v>
      </c>
      <c r="B17" s="27">
        <v>16</v>
      </c>
      <c r="C17" s="28" t="s">
        <v>10</v>
      </c>
      <c r="D17" s="25" t="str">
        <f>VLOOKUP($C17,'PWR GP 2016-17 Groups'!$A$2:$B$206,2,0)</f>
        <v>B</v>
      </c>
      <c r="E17" s="39">
        <v>13</v>
      </c>
      <c r="F17" s="25"/>
      <c r="G17" s="25"/>
      <c r="H17" s="29"/>
      <c r="I17" s="22"/>
      <c r="J17" s="25"/>
    </row>
    <row r="18" spans="1:10">
      <c r="A18" s="27">
        <v>39</v>
      </c>
      <c r="B18" s="27">
        <v>17</v>
      </c>
      <c r="C18" s="28" t="s">
        <v>511</v>
      </c>
      <c r="D18" s="25" t="str">
        <f>VLOOKUP($C18,'PWR GP 2016-17 Groups'!$A$2:$B$206,2,0)</f>
        <v>B</v>
      </c>
      <c r="E18" s="39">
        <v>12</v>
      </c>
      <c r="F18" s="25"/>
      <c r="G18" s="25"/>
      <c r="H18" s="29"/>
      <c r="I18" s="22"/>
      <c r="J18" s="25"/>
    </row>
    <row r="19" spans="1:10">
      <c r="A19" s="27">
        <v>42</v>
      </c>
      <c r="B19" s="27">
        <v>18</v>
      </c>
      <c r="C19" s="28" t="s">
        <v>11</v>
      </c>
      <c r="D19" s="25" t="str">
        <f>VLOOKUP($C19,'PWR GP 2016-17 Groups'!$A$2:$B$206,2,0)</f>
        <v>B</v>
      </c>
      <c r="E19" s="39">
        <v>11</v>
      </c>
      <c r="F19" s="25"/>
      <c r="G19" s="25"/>
      <c r="H19" s="29"/>
      <c r="I19" s="22"/>
      <c r="J19" s="25"/>
    </row>
    <row r="20" spans="1:10">
      <c r="A20" s="27">
        <v>44</v>
      </c>
      <c r="B20" s="27">
        <v>19</v>
      </c>
      <c r="C20" s="28" t="s">
        <v>12</v>
      </c>
      <c r="D20" s="25" t="str">
        <f>VLOOKUP($C20,'PWR GP 2016-17 Groups'!$A$2:$B$206,2,0)</f>
        <v>C</v>
      </c>
      <c r="E20" s="39">
        <v>18</v>
      </c>
      <c r="F20" s="25"/>
      <c r="G20" s="25"/>
      <c r="H20" s="29"/>
      <c r="I20" s="22"/>
      <c r="J20" s="25"/>
    </row>
    <row r="21" spans="1:10">
      <c r="A21" s="27">
        <v>45</v>
      </c>
      <c r="B21" s="27">
        <v>20</v>
      </c>
      <c r="C21" s="28" t="s">
        <v>145</v>
      </c>
      <c r="D21" s="25" t="str">
        <f>VLOOKUP($C21,'PWR GP 2016-17 Groups'!$A$2:$B$206,2,0)</f>
        <v>A</v>
      </c>
      <c r="E21" s="39">
        <v>10</v>
      </c>
      <c r="F21" s="25"/>
      <c r="G21" s="25"/>
      <c r="H21" s="29"/>
      <c r="I21" s="22"/>
      <c r="J21" s="25"/>
    </row>
    <row r="22" spans="1:10">
      <c r="A22" s="27">
        <v>46</v>
      </c>
      <c r="B22" s="27">
        <v>21</v>
      </c>
      <c r="C22" s="24" t="s">
        <v>13</v>
      </c>
      <c r="D22" s="25" t="e">
        <f>VLOOKUP($C22,'PWR GP 2016-17 Groups'!$A$2:$B$206,2,0)</f>
        <v>#N/A</v>
      </c>
      <c r="F22" s="25"/>
      <c r="G22" s="25"/>
      <c r="H22" s="29"/>
      <c r="I22" s="22"/>
      <c r="J22" s="25"/>
    </row>
    <row r="23" spans="1:10">
      <c r="A23" s="27">
        <v>47</v>
      </c>
      <c r="B23" s="27">
        <v>22</v>
      </c>
      <c r="C23" s="28" t="s">
        <v>14</v>
      </c>
      <c r="D23" s="25" t="str">
        <f>VLOOKUP($C23,'PWR GP 2016-17 Groups'!$A$2:$B$206,2,0)</f>
        <v>B</v>
      </c>
      <c r="E23" s="39">
        <v>10</v>
      </c>
      <c r="F23" s="25"/>
      <c r="G23" s="25"/>
      <c r="H23" s="29"/>
      <c r="I23" s="22"/>
      <c r="J23" s="25"/>
    </row>
    <row r="24" spans="1:10">
      <c r="A24" s="27">
        <v>48</v>
      </c>
      <c r="B24" s="27">
        <v>23</v>
      </c>
      <c r="C24" s="28" t="s">
        <v>360</v>
      </c>
      <c r="D24" s="25" t="e">
        <f>VLOOKUP($C24,'PWR GP 2016-17 Groups'!$A$2:$B$206,2,0)</f>
        <v>#N/A</v>
      </c>
      <c r="F24" s="25"/>
      <c r="G24" s="25"/>
      <c r="H24" s="29"/>
      <c r="I24" s="22"/>
      <c r="J24" s="25"/>
    </row>
    <row r="25" spans="1:10">
      <c r="A25" s="27">
        <v>49</v>
      </c>
      <c r="B25" s="27">
        <v>24</v>
      </c>
      <c r="C25" s="28" t="s">
        <v>15</v>
      </c>
      <c r="D25" s="25" t="str">
        <f>VLOOKUP($C25,'PWR GP 2016-17 Groups'!$A$2:$B$206,2,0)</f>
        <v>B</v>
      </c>
      <c r="E25" s="39">
        <v>9</v>
      </c>
      <c r="F25" s="25"/>
      <c r="G25" s="25"/>
      <c r="H25" s="29"/>
      <c r="I25" s="22"/>
      <c r="J25" s="25"/>
    </row>
    <row r="26" spans="1:10">
      <c r="A26" s="27">
        <v>50</v>
      </c>
      <c r="B26" s="27">
        <v>25</v>
      </c>
      <c r="C26" s="28" t="s">
        <v>16</v>
      </c>
      <c r="D26" s="25" t="str">
        <f>VLOOKUP($C26,'PWR GP 2016-17 Groups'!$A$2:$B$206,2,0)</f>
        <v>B</v>
      </c>
      <c r="E26" s="39">
        <v>8</v>
      </c>
      <c r="F26" s="25"/>
      <c r="G26" s="25"/>
      <c r="H26" s="29"/>
      <c r="I26" s="22"/>
      <c r="J26" s="25"/>
    </row>
    <row r="27" spans="1:10">
      <c r="A27" s="27">
        <v>51</v>
      </c>
      <c r="B27" s="27">
        <v>26</v>
      </c>
      <c r="C27" s="28" t="s">
        <v>17</v>
      </c>
      <c r="D27" s="25" t="str">
        <f>VLOOKUP($C27,'PWR GP 2016-17 Groups'!$A$2:$B$206,2,0)</f>
        <v>C</v>
      </c>
      <c r="E27" s="39">
        <v>16</v>
      </c>
      <c r="F27" s="25"/>
      <c r="G27" s="25"/>
      <c r="H27" s="29"/>
      <c r="I27" s="22"/>
      <c r="J27" s="25"/>
    </row>
    <row r="28" spans="1:10">
      <c r="A28" s="27">
        <v>53</v>
      </c>
      <c r="B28" s="27">
        <v>27</v>
      </c>
      <c r="C28" s="28" t="s">
        <v>18</v>
      </c>
      <c r="D28" s="25" t="str">
        <f>VLOOKUP($C28,'PWR GP 2016-17 Groups'!$A$2:$B$206,2,0)</f>
        <v>B</v>
      </c>
      <c r="E28" s="39">
        <v>7</v>
      </c>
      <c r="F28" s="25"/>
      <c r="G28" s="25"/>
      <c r="H28" s="29"/>
      <c r="I28" s="22"/>
      <c r="J28" s="25"/>
    </row>
    <row r="29" spans="1:10">
      <c r="A29" s="27">
        <v>55</v>
      </c>
      <c r="B29" s="27">
        <v>28</v>
      </c>
      <c r="C29" s="24" t="s">
        <v>117</v>
      </c>
      <c r="D29" s="25" t="str">
        <f>VLOOKUP($C29,'PWR GP 2016-17 Groups'!$A$2:$B$206,2,0)</f>
        <v>C</v>
      </c>
      <c r="E29" s="39">
        <v>15</v>
      </c>
      <c r="F29" s="25"/>
      <c r="G29" s="25"/>
      <c r="H29" s="29"/>
      <c r="I29" s="22"/>
      <c r="J29" s="25"/>
    </row>
    <row r="30" spans="1:10">
      <c r="A30" s="27">
        <v>57</v>
      </c>
      <c r="B30" s="27">
        <v>29</v>
      </c>
      <c r="C30" s="28" t="s">
        <v>512</v>
      </c>
      <c r="D30" s="25" t="str">
        <f>VLOOKUP($C30,'PWR GP 2016-17 Groups'!$A$2:$B$206,2,0)</f>
        <v>C</v>
      </c>
      <c r="E30" s="39">
        <v>14</v>
      </c>
      <c r="F30" s="25"/>
      <c r="G30" s="25"/>
      <c r="H30" s="29"/>
      <c r="I30" s="22"/>
      <c r="J30" s="25"/>
    </row>
    <row r="31" spans="1:10">
      <c r="A31" s="27">
        <v>58</v>
      </c>
      <c r="B31" s="27">
        <v>30</v>
      </c>
      <c r="C31" s="28" t="s">
        <v>19</v>
      </c>
      <c r="D31" s="25" t="str">
        <f>VLOOKUP($C31,'PWR GP 2016-17 Groups'!$A$2:$B$206,2,0)</f>
        <v>A</v>
      </c>
      <c r="E31" s="39">
        <v>9</v>
      </c>
      <c r="F31" s="25"/>
      <c r="G31" s="25"/>
      <c r="H31" s="29"/>
      <c r="I31" s="22"/>
      <c r="J31" s="25"/>
    </row>
    <row r="32" spans="1:10">
      <c r="A32" s="27">
        <v>59</v>
      </c>
      <c r="B32" s="27">
        <v>31</v>
      </c>
      <c r="C32" s="28" t="s">
        <v>93</v>
      </c>
      <c r="D32" s="25" t="str">
        <f>VLOOKUP($C32,'PWR GP 2016-17 Groups'!$A$2:$B$206,2,0)</f>
        <v>B</v>
      </c>
      <c r="E32" s="39">
        <v>6</v>
      </c>
      <c r="F32" s="25"/>
      <c r="G32" s="25"/>
      <c r="H32" s="29"/>
      <c r="I32" s="22"/>
      <c r="J32" s="25"/>
    </row>
    <row r="33" spans="1:10">
      <c r="A33" s="27">
        <v>63</v>
      </c>
      <c r="B33" s="27">
        <v>32</v>
      </c>
      <c r="C33" s="24" t="s">
        <v>20</v>
      </c>
      <c r="D33" s="25" t="str">
        <f>VLOOKUP($C33,'PWR GP 2016-17 Groups'!$A$2:$B$206,2,0)</f>
        <v>D</v>
      </c>
      <c r="E33" s="39">
        <v>20</v>
      </c>
      <c r="F33" s="25"/>
      <c r="G33" s="25"/>
      <c r="H33" s="29"/>
      <c r="I33" s="22"/>
      <c r="J33" s="25"/>
    </row>
    <row r="34" spans="1:10">
      <c r="A34" s="27">
        <v>65</v>
      </c>
      <c r="B34" s="27">
        <v>33</v>
      </c>
      <c r="C34" s="24" t="s">
        <v>21</v>
      </c>
      <c r="D34" s="25" t="str">
        <f>VLOOKUP($C34,'PWR GP 2016-17 Groups'!$A$2:$B$206,2,0)</f>
        <v>D</v>
      </c>
      <c r="E34" s="39">
        <v>18</v>
      </c>
      <c r="F34" s="25"/>
      <c r="G34" s="25"/>
      <c r="H34" s="29"/>
      <c r="I34" s="22"/>
      <c r="J34" s="25"/>
    </row>
    <row r="35" spans="1:10">
      <c r="A35" s="27">
        <v>66</v>
      </c>
      <c r="B35" s="27">
        <v>34</v>
      </c>
      <c r="C35" s="24" t="s">
        <v>22</v>
      </c>
      <c r="D35" s="25" t="str">
        <f>VLOOKUP($C35,'PWR GP 2016-17 Groups'!$A$2:$B$206,2,0)</f>
        <v>C</v>
      </c>
      <c r="E35" s="39">
        <v>13</v>
      </c>
      <c r="F35" s="25"/>
      <c r="G35" s="25"/>
      <c r="H35" s="29"/>
      <c r="I35" s="22"/>
      <c r="J35" s="25"/>
    </row>
    <row r="36" spans="1:10">
      <c r="A36" s="27">
        <v>67</v>
      </c>
      <c r="B36" s="27">
        <v>35</v>
      </c>
      <c r="C36" s="28" t="s">
        <v>146</v>
      </c>
      <c r="D36" s="25" t="str">
        <f>VLOOKUP($C36,'PWR GP 2016-17 Groups'!$A$2:$B$206,2,0)</f>
        <v>D</v>
      </c>
      <c r="E36" s="39">
        <v>16</v>
      </c>
      <c r="F36" s="25"/>
      <c r="G36" s="25"/>
      <c r="H36" s="29"/>
      <c r="I36" s="22"/>
      <c r="J36" s="25"/>
    </row>
    <row r="37" spans="1:10">
      <c r="A37" s="27">
        <v>68</v>
      </c>
      <c r="B37" s="27">
        <v>36</v>
      </c>
      <c r="C37" s="28" t="s">
        <v>23</v>
      </c>
      <c r="D37" s="25" t="str">
        <f>VLOOKUP($C37,'PWR GP 2016-17 Groups'!$A$2:$B$206,2,0)</f>
        <v>B</v>
      </c>
      <c r="E37" s="39">
        <v>5</v>
      </c>
      <c r="F37" s="25"/>
      <c r="G37" s="25"/>
      <c r="H37" s="29"/>
      <c r="I37" s="22"/>
      <c r="J37" s="25"/>
    </row>
    <row r="38" spans="1:10">
      <c r="A38" s="27">
        <v>69</v>
      </c>
      <c r="B38" s="27">
        <v>37</v>
      </c>
      <c r="C38" s="28" t="s">
        <v>24</v>
      </c>
      <c r="D38" s="25" t="str">
        <f>VLOOKUP($C38,'PWR GP 2016-17 Groups'!$A$2:$B$206,2,0)</f>
        <v>C</v>
      </c>
      <c r="E38" s="39">
        <v>12</v>
      </c>
      <c r="F38" s="25"/>
      <c r="G38" s="25"/>
      <c r="H38" s="29"/>
      <c r="I38" s="22"/>
      <c r="J38" s="25"/>
    </row>
    <row r="39" spans="1:10">
      <c r="A39" s="27">
        <v>71</v>
      </c>
      <c r="B39" s="27">
        <v>38</v>
      </c>
      <c r="C39" s="28" t="s">
        <v>361</v>
      </c>
      <c r="D39" s="25" t="e">
        <f>VLOOKUP($C39,'PWR GP 2016-17 Groups'!$A$2:$B$206,2,0)</f>
        <v>#N/A</v>
      </c>
      <c r="F39" s="25"/>
      <c r="G39" s="25"/>
      <c r="H39" s="29"/>
      <c r="I39" s="22"/>
      <c r="J39" s="25"/>
    </row>
    <row r="40" spans="1:10">
      <c r="A40" s="27">
        <v>72</v>
      </c>
      <c r="B40" s="27">
        <v>39</v>
      </c>
      <c r="C40" s="28" t="s">
        <v>362</v>
      </c>
      <c r="D40" s="25" t="e">
        <f>VLOOKUP($C40,'PWR GP 2016-17 Groups'!$A$2:$B$206,2,0)</f>
        <v>#N/A</v>
      </c>
      <c r="F40" s="25"/>
      <c r="G40" s="25"/>
      <c r="H40" s="29"/>
      <c r="I40" s="22"/>
      <c r="J40" s="25"/>
    </row>
    <row r="41" spans="1:10">
      <c r="A41" s="27">
        <v>74</v>
      </c>
      <c r="B41" s="27">
        <v>40</v>
      </c>
      <c r="C41" s="28" t="s">
        <v>25</v>
      </c>
      <c r="D41" s="25" t="str">
        <f>VLOOKUP($C41,'PWR GP 2016-17 Groups'!$A$2:$B$206,2,0)</f>
        <v>D</v>
      </c>
      <c r="E41" s="39">
        <v>15</v>
      </c>
      <c r="F41" s="25"/>
      <c r="G41" s="25"/>
      <c r="H41" s="29"/>
      <c r="I41" s="22"/>
      <c r="J41" s="25"/>
    </row>
    <row r="42" spans="1:10">
      <c r="A42" s="27">
        <v>75</v>
      </c>
      <c r="B42" s="27">
        <v>41</v>
      </c>
      <c r="C42" s="28" t="s">
        <v>151</v>
      </c>
      <c r="D42" s="25" t="str">
        <f>VLOOKUP($C42,'PWR GP 2016-17 Groups'!$A$2:$B$206,2,0)</f>
        <v>D</v>
      </c>
      <c r="E42" s="39">
        <v>14</v>
      </c>
      <c r="F42" s="25"/>
      <c r="G42" s="25"/>
      <c r="H42" s="29"/>
      <c r="I42" s="22"/>
      <c r="J42" s="25"/>
    </row>
    <row r="43" spans="1:10">
      <c r="A43" s="27">
        <v>78</v>
      </c>
      <c r="B43" s="27">
        <v>42</v>
      </c>
      <c r="C43" s="28" t="s">
        <v>26</v>
      </c>
      <c r="D43" s="25" t="str">
        <f>VLOOKUP($C43,'PWR GP 2016-17 Groups'!$A$2:$B$206,2,0)</f>
        <v>C</v>
      </c>
      <c r="E43" s="39">
        <v>11</v>
      </c>
      <c r="F43" s="25"/>
      <c r="G43" s="25"/>
      <c r="H43" s="29"/>
      <c r="I43" s="22"/>
      <c r="J43" s="25"/>
    </row>
    <row r="44" spans="1:10">
      <c r="A44" s="27">
        <v>79</v>
      </c>
      <c r="B44" s="27">
        <v>43</v>
      </c>
      <c r="C44" s="28" t="s">
        <v>27</v>
      </c>
      <c r="D44" s="25" t="str">
        <f>VLOOKUP($C44,'PWR GP 2016-17 Groups'!$A$2:$B$206,2,0)</f>
        <v>A</v>
      </c>
      <c r="E44" s="39">
        <v>8</v>
      </c>
      <c r="F44" s="25"/>
      <c r="G44" s="25"/>
      <c r="H44" s="29"/>
      <c r="I44" s="22"/>
      <c r="J44" s="25"/>
    </row>
    <row r="45" spans="1:10">
      <c r="A45" s="27">
        <v>83</v>
      </c>
      <c r="B45" s="27">
        <v>44</v>
      </c>
      <c r="C45" s="28" t="s">
        <v>96</v>
      </c>
      <c r="D45" s="25" t="str">
        <f>VLOOKUP($C45,'PWR GP 2016-17 Groups'!$A$2:$B$206,2,0)</f>
        <v>C</v>
      </c>
      <c r="E45" s="39">
        <v>10</v>
      </c>
      <c r="F45" s="25"/>
      <c r="G45" s="25"/>
      <c r="H45" s="29"/>
      <c r="I45" s="22"/>
      <c r="J45" s="25"/>
    </row>
    <row r="46" spans="1:10">
      <c r="A46" s="27">
        <v>84</v>
      </c>
      <c r="B46" s="27">
        <v>45</v>
      </c>
      <c r="C46" s="28" t="s">
        <v>363</v>
      </c>
      <c r="D46" s="25" t="e">
        <f>VLOOKUP($C46,'PWR GP 2016-17 Groups'!$A$2:$B$206,2,0)</f>
        <v>#N/A</v>
      </c>
      <c r="F46" s="25"/>
      <c r="G46" s="25"/>
      <c r="H46" s="29"/>
      <c r="I46" s="22"/>
      <c r="J46" s="25"/>
    </row>
    <row r="47" spans="1:10">
      <c r="A47" s="27">
        <v>85</v>
      </c>
      <c r="B47" s="27">
        <v>46</v>
      </c>
      <c r="C47" s="24" t="s">
        <v>97</v>
      </c>
      <c r="D47" s="25" t="str">
        <f>VLOOKUP($C47,'PWR GP 2016-17 Groups'!$A$2:$B$206,2,0)</f>
        <v>D</v>
      </c>
      <c r="E47" s="39">
        <v>13</v>
      </c>
      <c r="F47" s="25"/>
      <c r="G47" s="25"/>
      <c r="H47" s="29"/>
      <c r="I47" s="22"/>
      <c r="J47" s="25"/>
    </row>
    <row r="48" spans="1:10">
      <c r="A48" s="27">
        <v>86</v>
      </c>
      <c r="B48" s="27">
        <v>47</v>
      </c>
      <c r="C48" s="28" t="s">
        <v>28</v>
      </c>
      <c r="D48" s="25" t="str">
        <f>VLOOKUP($C48,'PWR GP 2016-17 Groups'!$A$2:$B$206,2,0)</f>
        <v>C</v>
      </c>
      <c r="E48" s="39">
        <v>9</v>
      </c>
      <c r="F48" s="25"/>
      <c r="G48" s="25"/>
      <c r="H48" s="29"/>
      <c r="I48" s="22"/>
      <c r="J48" s="25"/>
    </row>
    <row r="49" spans="1:10">
      <c r="A49" s="27">
        <v>87</v>
      </c>
      <c r="B49" s="27">
        <v>48</v>
      </c>
      <c r="C49" s="28" t="s">
        <v>29</v>
      </c>
      <c r="D49" s="25" t="str">
        <f>VLOOKUP($C49,'PWR GP 2016-17 Groups'!$A$2:$B$206,2,0)</f>
        <v>B</v>
      </c>
      <c r="E49" s="39">
        <v>4</v>
      </c>
      <c r="F49" s="25"/>
      <c r="G49" s="25"/>
      <c r="H49" s="29"/>
      <c r="I49" s="22"/>
      <c r="J49" s="25"/>
    </row>
    <row r="50" spans="1:10">
      <c r="A50" s="27">
        <v>88</v>
      </c>
      <c r="B50" s="27">
        <v>49</v>
      </c>
      <c r="C50" s="28" t="s">
        <v>30</v>
      </c>
      <c r="D50" s="25" t="str">
        <f>VLOOKUP($C50,'PWR GP 2016-17 Groups'!$A$2:$B$206,2,0)</f>
        <v>E</v>
      </c>
      <c r="E50" s="39">
        <v>20</v>
      </c>
      <c r="F50" s="25"/>
      <c r="G50" s="25"/>
      <c r="H50" s="29"/>
      <c r="I50" s="22"/>
      <c r="J50" s="25"/>
    </row>
    <row r="51" spans="1:10">
      <c r="A51" s="27">
        <v>89</v>
      </c>
      <c r="B51" s="27">
        <v>50</v>
      </c>
      <c r="C51" s="28" t="s">
        <v>135</v>
      </c>
      <c r="D51" s="25" t="str">
        <f>VLOOKUP($C51,'PWR GP 2016-17 Groups'!$A$2:$B$206,2,0)</f>
        <v>C</v>
      </c>
      <c r="E51" s="39">
        <v>8</v>
      </c>
      <c r="F51" s="25"/>
      <c r="G51" s="25"/>
      <c r="H51" s="29"/>
      <c r="I51" s="22"/>
      <c r="J51" s="25"/>
    </row>
    <row r="52" spans="1:10">
      <c r="A52" s="27">
        <v>90</v>
      </c>
      <c r="B52" s="27">
        <v>51</v>
      </c>
      <c r="C52" s="24" t="s">
        <v>31</v>
      </c>
      <c r="D52" s="25" t="str">
        <f>VLOOKUP($C52,'PWR GP 2016-17 Groups'!$A$2:$B$206,2,0)</f>
        <v>D</v>
      </c>
      <c r="E52" s="39">
        <v>12</v>
      </c>
      <c r="F52" s="25"/>
      <c r="G52" s="25"/>
      <c r="H52" s="29"/>
      <c r="I52" s="22"/>
      <c r="J52" s="25"/>
    </row>
    <row r="53" spans="1:10">
      <c r="A53" s="27">
        <v>91</v>
      </c>
      <c r="B53" s="27">
        <v>52</v>
      </c>
      <c r="C53" s="28" t="s">
        <v>32</v>
      </c>
      <c r="D53" s="25" t="str">
        <f>VLOOKUP($C53,'PWR GP 2016-17 Groups'!$A$2:$B$206,2,0)</f>
        <v>E</v>
      </c>
      <c r="E53" s="39">
        <v>18</v>
      </c>
      <c r="F53" s="25"/>
      <c r="G53" s="25"/>
      <c r="H53" s="29"/>
      <c r="I53" s="22"/>
      <c r="J53" s="25"/>
    </row>
    <row r="54" spans="1:10">
      <c r="A54" s="27">
        <v>92</v>
      </c>
      <c r="B54" s="27">
        <v>53</v>
      </c>
      <c r="C54" s="28" t="s">
        <v>33</v>
      </c>
      <c r="D54" s="25" t="str">
        <f>VLOOKUP($C54,'PWR GP 2016-17 Groups'!$A$2:$B$206,2,0)</f>
        <v>D</v>
      </c>
      <c r="E54" s="39">
        <v>11</v>
      </c>
      <c r="F54" s="25"/>
      <c r="G54" s="25"/>
      <c r="H54" s="29"/>
      <c r="I54" s="22"/>
      <c r="J54" s="25"/>
    </row>
    <row r="55" spans="1:10">
      <c r="A55" s="27">
        <v>96</v>
      </c>
      <c r="B55" s="27">
        <v>54</v>
      </c>
      <c r="C55" s="28" t="s">
        <v>137</v>
      </c>
      <c r="D55" s="25" t="str">
        <f>VLOOKUP($C55,'PWR GP 2016-17 Groups'!$A$2:$B$206,2,0)</f>
        <v>D</v>
      </c>
      <c r="E55" s="39">
        <v>10</v>
      </c>
      <c r="F55" s="25"/>
      <c r="G55" s="25"/>
      <c r="H55" s="29"/>
      <c r="I55" s="22"/>
      <c r="J55" s="25"/>
    </row>
    <row r="56" spans="1:10">
      <c r="A56" s="27">
        <v>98</v>
      </c>
      <c r="B56" s="27">
        <v>55</v>
      </c>
      <c r="C56" s="28" t="s">
        <v>34</v>
      </c>
      <c r="D56" s="25" t="str">
        <f>VLOOKUP($C56,'PWR GP 2016-17 Groups'!$A$2:$B$206,2,0)</f>
        <v>D</v>
      </c>
      <c r="E56" s="39">
        <v>9</v>
      </c>
      <c r="F56" s="25"/>
      <c r="G56" s="25"/>
      <c r="H56" s="29"/>
      <c r="I56" s="22"/>
      <c r="J56" s="25"/>
    </row>
    <row r="57" spans="1:10">
      <c r="A57" s="27">
        <v>99</v>
      </c>
      <c r="B57" s="27">
        <v>56</v>
      </c>
      <c r="C57" s="28" t="s">
        <v>35</v>
      </c>
      <c r="D57" s="25" t="str">
        <f>VLOOKUP($C57,'PWR GP 2016-17 Groups'!$A$2:$B$206,2,0)</f>
        <v>D</v>
      </c>
      <c r="E57" s="39">
        <v>8</v>
      </c>
      <c r="F57" s="25"/>
      <c r="G57" s="25"/>
      <c r="H57" s="29"/>
      <c r="I57" s="22"/>
      <c r="J57" s="25"/>
    </row>
    <row r="58" spans="1:10">
      <c r="A58" s="27">
        <v>101</v>
      </c>
      <c r="B58" s="27">
        <v>57</v>
      </c>
      <c r="C58" s="28" t="s">
        <v>36</v>
      </c>
      <c r="D58" s="25" t="str">
        <f>VLOOKUP($C58,'PWR GP 2016-17 Groups'!$A$2:$B$206,2,0)</f>
        <v>E</v>
      </c>
      <c r="E58" s="39">
        <v>16</v>
      </c>
      <c r="F58" s="25"/>
      <c r="G58" s="25"/>
      <c r="H58" s="29"/>
      <c r="I58" s="22"/>
      <c r="J58" s="25"/>
    </row>
    <row r="59" spans="1:10">
      <c r="A59" s="27">
        <v>102</v>
      </c>
      <c r="B59" s="27">
        <v>58</v>
      </c>
      <c r="C59" s="28" t="s">
        <v>37</v>
      </c>
      <c r="D59" s="25" t="str">
        <f>VLOOKUP($C59,'PWR GP 2016-17 Groups'!$A$2:$B$206,2,0)</f>
        <v>D</v>
      </c>
      <c r="E59" s="39">
        <v>7</v>
      </c>
      <c r="F59" s="25"/>
      <c r="G59" s="25"/>
      <c r="H59" s="29"/>
      <c r="I59" s="22"/>
      <c r="J59" s="25"/>
    </row>
    <row r="60" spans="1:10">
      <c r="A60" s="27">
        <v>103</v>
      </c>
      <c r="B60" s="27">
        <v>59</v>
      </c>
      <c r="C60" s="28" t="s">
        <v>38</v>
      </c>
      <c r="D60" s="25" t="str">
        <f>VLOOKUP($C60,'PWR GP 2016-17 Groups'!$A$2:$B$206,2,0)</f>
        <v>E</v>
      </c>
      <c r="E60" s="39">
        <v>15</v>
      </c>
      <c r="F60" s="25"/>
      <c r="G60" s="25"/>
      <c r="H60" s="29"/>
      <c r="I60" s="22"/>
      <c r="J60" s="25"/>
    </row>
    <row r="61" spans="1:10">
      <c r="A61" s="27">
        <v>104</v>
      </c>
      <c r="B61" s="27">
        <v>60</v>
      </c>
      <c r="C61" s="28" t="s">
        <v>39</v>
      </c>
      <c r="D61" s="25" t="str">
        <f>VLOOKUP($C61,'PWR GP 2016-17 Groups'!$A$2:$B$206,2,0)</f>
        <v>D</v>
      </c>
      <c r="E61" s="39">
        <v>6</v>
      </c>
      <c r="F61" s="25"/>
      <c r="G61" s="25"/>
      <c r="H61" s="29"/>
      <c r="I61" s="22"/>
      <c r="J61" s="25"/>
    </row>
    <row r="62" spans="1:10">
      <c r="A62" s="27">
        <v>105</v>
      </c>
      <c r="B62" s="27">
        <v>61</v>
      </c>
      <c r="C62" s="28" t="s">
        <v>364</v>
      </c>
      <c r="D62" s="25" t="e">
        <f>VLOOKUP($C62,'PWR GP 2016-17 Groups'!$A$2:$B$206,2,0)</f>
        <v>#N/A</v>
      </c>
      <c r="F62" s="25"/>
      <c r="G62" s="25"/>
      <c r="H62" s="29"/>
      <c r="I62" s="22"/>
      <c r="J62" s="25"/>
    </row>
    <row r="63" spans="1:10">
      <c r="A63" s="27">
        <v>108</v>
      </c>
      <c r="B63" s="27">
        <v>62</v>
      </c>
      <c r="C63" s="28" t="s">
        <v>212</v>
      </c>
      <c r="D63" s="25" t="str">
        <f>VLOOKUP($C63,'PWR GP 2016-17 Groups'!$A$2:$B$206,2,0)</f>
        <v>D</v>
      </c>
      <c r="E63" s="39">
        <v>5</v>
      </c>
      <c r="F63" s="25"/>
      <c r="G63" s="25"/>
      <c r="H63" s="29"/>
      <c r="I63" s="22"/>
      <c r="J63" s="25"/>
    </row>
    <row r="64" spans="1:10">
      <c r="A64" s="27">
        <v>109</v>
      </c>
      <c r="B64" s="27">
        <v>63</v>
      </c>
      <c r="C64" s="28" t="s">
        <v>40</v>
      </c>
      <c r="D64" s="25" t="str">
        <f>VLOOKUP($C64,'PWR GP 2016-17 Groups'!$A$2:$B$206,2,0)</f>
        <v>E</v>
      </c>
      <c r="E64" s="39">
        <v>14</v>
      </c>
      <c r="F64" s="25"/>
      <c r="G64" s="25"/>
      <c r="H64" s="29"/>
      <c r="I64" s="22"/>
      <c r="J64" s="25"/>
    </row>
    <row r="65" spans="1:10">
      <c r="A65" s="27">
        <v>111</v>
      </c>
      <c r="B65" s="27">
        <v>64</v>
      </c>
      <c r="C65" s="28" t="s">
        <v>514</v>
      </c>
      <c r="D65" s="25" t="str">
        <f>VLOOKUP($C65,'PWR GP 2016-17 Groups'!$A$2:$B$206,2,0)</f>
        <v>D</v>
      </c>
      <c r="E65" s="39">
        <v>4</v>
      </c>
      <c r="F65" s="25"/>
      <c r="G65" s="25"/>
      <c r="H65" s="29"/>
      <c r="I65" s="22"/>
      <c r="J65" s="25"/>
    </row>
    <row r="66" spans="1:10">
      <c r="A66" s="27">
        <v>112</v>
      </c>
      <c r="B66" s="27">
        <v>65</v>
      </c>
      <c r="C66" s="28" t="s">
        <v>365</v>
      </c>
      <c r="D66" s="25" t="str">
        <f>VLOOKUP($C66,'PWR GP 2016-17 Groups'!$A$2:$B$206,2,0)</f>
        <v>E</v>
      </c>
      <c r="E66" s="39">
        <v>13</v>
      </c>
      <c r="F66" s="25"/>
      <c r="G66" s="25"/>
      <c r="H66" s="29"/>
      <c r="I66" s="22"/>
      <c r="J66" s="25"/>
    </row>
    <row r="67" spans="1:10">
      <c r="A67" s="27">
        <v>114</v>
      </c>
      <c r="B67" s="27">
        <v>66</v>
      </c>
      <c r="C67" s="28" t="s">
        <v>41</v>
      </c>
      <c r="D67" s="25" t="str">
        <f>VLOOKUP($C67,'PWR GP 2016-17 Groups'!$A$2:$B$206,2,0)</f>
        <v>D</v>
      </c>
      <c r="E67" s="39">
        <v>3</v>
      </c>
      <c r="F67" s="25"/>
      <c r="G67" s="25"/>
      <c r="H67" s="29"/>
      <c r="I67" s="22"/>
      <c r="J67" s="25"/>
    </row>
    <row r="68" spans="1:10">
      <c r="A68" s="27">
        <v>115</v>
      </c>
      <c r="B68" s="27">
        <v>67</v>
      </c>
      <c r="C68" s="28" t="s">
        <v>152</v>
      </c>
      <c r="D68" s="25" t="str">
        <f>VLOOKUP($C68,'PWR GP 2016-17 Groups'!$A$2:$B$206,2,0)</f>
        <v>E</v>
      </c>
      <c r="E68" s="39">
        <v>12</v>
      </c>
      <c r="F68" s="25"/>
      <c r="G68" s="25"/>
      <c r="H68" s="29"/>
      <c r="I68" s="22"/>
      <c r="J68" s="25"/>
    </row>
    <row r="69" spans="1:10">
      <c r="A69" s="27">
        <v>117</v>
      </c>
      <c r="B69" s="27">
        <v>68</v>
      </c>
      <c r="C69" s="28" t="s">
        <v>366</v>
      </c>
      <c r="D69" s="25" t="e">
        <f>VLOOKUP($C69,'PWR GP 2016-17 Groups'!$A$2:$B$206,2,0)</f>
        <v>#N/A</v>
      </c>
      <c r="F69" s="25"/>
      <c r="G69" s="25"/>
      <c r="H69" s="29"/>
      <c r="I69" s="22"/>
      <c r="J69" s="25"/>
    </row>
    <row r="70" spans="1:10">
      <c r="A70" s="27">
        <v>118</v>
      </c>
      <c r="B70" s="27">
        <v>69</v>
      </c>
      <c r="C70" s="28" t="s">
        <v>42</v>
      </c>
      <c r="D70" s="25" t="str">
        <f>VLOOKUP($C70,'PWR GP 2016-17 Groups'!$A$2:$B$206,2,0)</f>
        <v>F</v>
      </c>
      <c r="E70" s="39">
        <v>20</v>
      </c>
      <c r="F70" s="25"/>
      <c r="G70" s="25"/>
      <c r="H70" s="29"/>
      <c r="I70" s="22"/>
      <c r="J70" s="25"/>
    </row>
    <row r="71" spans="1:10">
      <c r="A71" s="27">
        <v>120</v>
      </c>
      <c r="B71" s="27">
        <v>70</v>
      </c>
      <c r="C71" s="28" t="s">
        <v>213</v>
      </c>
      <c r="D71" s="25" t="str">
        <f>VLOOKUP($C71,'PWR GP 2016-17 Groups'!$A$2:$B$206,2,0)</f>
        <v>E</v>
      </c>
      <c r="E71" s="39">
        <v>11</v>
      </c>
      <c r="F71" s="25"/>
      <c r="G71" s="25"/>
      <c r="H71" s="29"/>
      <c r="I71" s="22"/>
      <c r="J71" s="25"/>
    </row>
    <row r="72" spans="1:10">
      <c r="A72" s="27">
        <v>121</v>
      </c>
      <c r="B72" s="27">
        <v>71</v>
      </c>
      <c r="C72" s="28" t="s">
        <v>43</v>
      </c>
      <c r="D72" s="25" t="str">
        <f>VLOOKUP($C72,'PWR GP 2016-17 Groups'!$A$2:$B$206,2,0)</f>
        <v>E</v>
      </c>
      <c r="E72" s="39">
        <v>10</v>
      </c>
      <c r="F72" s="25"/>
      <c r="G72" s="25"/>
      <c r="H72" s="29"/>
      <c r="I72" s="22"/>
      <c r="J72" s="25"/>
    </row>
    <row r="73" spans="1:10">
      <c r="A73" s="27">
        <v>124</v>
      </c>
      <c r="B73" s="27">
        <v>72</v>
      </c>
      <c r="C73" s="28" t="s">
        <v>367</v>
      </c>
      <c r="D73" s="25" t="e">
        <f>VLOOKUP($C73,'PWR GP 2016-17 Groups'!$A$2:$B$206,2,0)</f>
        <v>#N/A</v>
      </c>
      <c r="F73" s="25"/>
      <c r="G73" s="25"/>
      <c r="H73" s="29"/>
      <c r="I73" s="22"/>
      <c r="J73" s="25"/>
    </row>
    <row r="74" spans="1:10">
      <c r="A74" s="27">
        <v>125</v>
      </c>
      <c r="B74" s="27">
        <v>73</v>
      </c>
      <c r="C74" s="28" t="s">
        <v>153</v>
      </c>
      <c r="D74" s="25" t="str">
        <f>VLOOKUP($C74,'PWR GP 2016-17 Groups'!$A$2:$B$206,2,0)</f>
        <v>F</v>
      </c>
      <c r="E74" s="39">
        <v>18</v>
      </c>
      <c r="F74" s="25"/>
      <c r="G74" s="25"/>
      <c r="H74" s="29"/>
      <c r="I74" s="22"/>
      <c r="J74" s="25"/>
    </row>
    <row r="75" spans="1:10">
      <c r="A75" s="27">
        <v>126</v>
      </c>
      <c r="B75" s="27">
        <v>74</v>
      </c>
      <c r="C75" s="28" t="s">
        <v>368</v>
      </c>
      <c r="D75" s="25" t="e">
        <f>VLOOKUP($C75,'PWR GP 2016-17 Groups'!$A$2:$B$206,2,0)</f>
        <v>#N/A</v>
      </c>
      <c r="F75" s="25"/>
      <c r="G75" s="25"/>
      <c r="H75" s="29"/>
      <c r="I75" s="22"/>
      <c r="J75" s="25"/>
    </row>
    <row r="76" spans="1:10">
      <c r="A76" s="27">
        <v>127</v>
      </c>
      <c r="B76" s="27">
        <v>75</v>
      </c>
      <c r="C76" s="28" t="s">
        <v>44</v>
      </c>
      <c r="D76" s="25" t="str">
        <f>VLOOKUP($C76,'PWR GP 2016-17 Groups'!$A$2:$B$206,2,0)</f>
        <v>E</v>
      </c>
      <c r="E76" s="39">
        <v>9</v>
      </c>
      <c r="F76" s="25"/>
      <c r="G76" s="25"/>
      <c r="H76" s="29"/>
      <c r="I76" s="22"/>
      <c r="J76" s="25"/>
    </row>
    <row r="77" spans="1:10">
      <c r="A77" s="27">
        <v>128</v>
      </c>
      <c r="B77" s="27">
        <v>76</v>
      </c>
      <c r="C77" s="28" t="s">
        <v>45</v>
      </c>
      <c r="D77" s="25" t="str">
        <f>VLOOKUP($C77,'PWR GP 2016-17 Groups'!$A$2:$B$206,2,0)</f>
        <v>E</v>
      </c>
      <c r="E77" s="39">
        <v>8</v>
      </c>
      <c r="F77" s="25"/>
      <c r="G77" s="25"/>
      <c r="H77" s="29"/>
      <c r="I77" s="22"/>
      <c r="J77" s="25"/>
    </row>
    <row r="78" spans="1:10">
      <c r="A78" s="27">
        <v>131</v>
      </c>
      <c r="B78" s="27">
        <v>77</v>
      </c>
      <c r="C78" s="28" t="s">
        <v>46</v>
      </c>
      <c r="D78" s="25" t="str">
        <f>VLOOKUP($C78,'PWR GP 2016-17 Groups'!$A$2:$B$206,2,0)</f>
        <v>F</v>
      </c>
      <c r="E78" s="39">
        <v>16</v>
      </c>
      <c r="F78" s="25"/>
      <c r="G78" s="25"/>
      <c r="H78" s="29"/>
      <c r="I78" s="22"/>
      <c r="J78" s="25"/>
    </row>
    <row r="79" spans="1:10">
      <c r="A79" s="27">
        <v>136</v>
      </c>
      <c r="B79" s="27">
        <v>78</v>
      </c>
      <c r="C79" s="28" t="s">
        <v>47</v>
      </c>
      <c r="D79" s="25" t="str">
        <f>VLOOKUP($C79,'PWR GP 2016-17 Groups'!$A$2:$B$206,2,0)</f>
        <v>F</v>
      </c>
      <c r="E79" s="39">
        <v>15</v>
      </c>
      <c r="F79" s="25"/>
      <c r="G79" s="25"/>
      <c r="H79" s="29"/>
      <c r="I79" s="22"/>
      <c r="J79" s="25"/>
    </row>
    <row r="80" spans="1:10">
      <c r="A80" s="27">
        <v>137</v>
      </c>
      <c r="B80" s="27">
        <v>79</v>
      </c>
      <c r="C80" s="28" t="s">
        <v>48</v>
      </c>
      <c r="D80" s="25" t="str">
        <f>VLOOKUP($C80,'PWR GP 2016-17 Groups'!$A$2:$B$206,2,0)</f>
        <v>E</v>
      </c>
      <c r="E80" s="39">
        <v>7</v>
      </c>
      <c r="F80" s="25"/>
      <c r="G80" s="25"/>
      <c r="H80" s="29"/>
      <c r="I80" s="22"/>
      <c r="J80" s="25"/>
    </row>
    <row r="81" spans="1:10">
      <c r="A81" s="27">
        <v>139</v>
      </c>
      <c r="B81" s="27">
        <v>80</v>
      </c>
      <c r="C81" s="28" t="s">
        <v>49</v>
      </c>
      <c r="D81" s="25" t="str">
        <f>VLOOKUP($C81,'PWR GP 2016-17 Groups'!$A$2:$B$206,2,0)</f>
        <v>G</v>
      </c>
      <c r="E81" s="39">
        <v>20</v>
      </c>
      <c r="F81" s="25"/>
      <c r="G81" s="25"/>
      <c r="H81" s="29"/>
      <c r="I81" s="22"/>
      <c r="J81" s="25"/>
    </row>
    <row r="82" spans="1:10">
      <c r="A82" s="27">
        <v>140</v>
      </c>
      <c r="B82" s="27">
        <v>81</v>
      </c>
      <c r="C82" s="28" t="s">
        <v>148</v>
      </c>
      <c r="D82" s="25" t="str">
        <f>VLOOKUP($C82,'PWR GP 2016-17 Groups'!$A$2:$B$206,2,0)</f>
        <v>C</v>
      </c>
      <c r="E82" s="39">
        <v>7</v>
      </c>
      <c r="F82" s="25"/>
      <c r="G82" s="25"/>
      <c r="H82" s="29"/>
      <c r="I82" s="22"/>
      <c r="J82" s="25"/>
    </row>
    <row r="83" spans="1:10">
      <c r="A83" s="27">
        <v>141</v>
      </c>
      <c r="B83" s="27">
        <v>82</v>
      </c>
      <c r="C83" s="28" t="s">
        <v>50</v>
      </c>
      <c r="D83" s="25" t="str">
        <f>VLOOKUP($C83,'PWR GP 2016-17 Groups'!$A$2:$B$206,2,0)</f>
        <v>C</v>
      </c>
      <c r="E83" s="39">
        <v>6</v>
      </c>
      <c r="F83" s="25"/>
      <c r="G83" s="25"/>
      <c r="H83" s="29"/>
      <c r="I83" s="22"/>
      <c r="J83" s="25"/>
    </row>
    <row r="84" spans="1:10">
      <c r="A84" s="27">
        <v>142</v>
      </c>
      <c r="B84" s="27">
        <v>83</v>
      </c>
      <c r="C84" s="28" t="s">
        <v>51</v>
      </c>
      <c r="D84" s="25" t="str">
        <f>VLOOKUP($C84,'PWR GP 2016-17 Groups'!$A$2:$B$206,2,0)</f>
        <v>F</v>
      </c>
      <c r="E84" s="39">
        <v>14</v>
      </c>
      <c r="F84" s="25"/>
      <c r="G84" s="25"/>
      <c r="H84" s="29"/>
      <c r="I84" s="22"/>
      <c r="J84" s="25"/>
    </row>
    <row r="85" spans="1:10">
      <c r="A85" s="27">
        <v>144</v>
      </c>
      <c r="B85" s="27">
        <v>84</v>
      </c>
      <c r="C85" s="28" t="s">
        <v>52</v>
      </c>
      <c r="D85" s="25" t="str">
        <f>VLOOKUP($C85,'PWR GP 2016-17 Groups'!$A$2:$B$206,2,0)</f>
        <v>F</v>
      </c>
      <c r="E85" s="39">
        <v>13</v>
      </c>
      <c r="F85" s="25"/>
      <c r="G85" s="25"/>
      <c r="H85" s="29"/>
      <c r="I85" s="22"/>
      <c r="J85" s="25"/>
    </row>
    <row r="86" spans="1:10">
      <c r="A86" s="27">
        <v>145</v>
      </c>
      <c r="B86" s="27">
        <v>85</v>
      </c>
      <c r="C86" s="28" t="s">
        <v>149</v>
      </c>
      <c r="D86" s="25" t="str">
        <f>VLOOKUP($C86,'PWR GP 2016-17 Groups'!$A$2:$B$206,2,0)</f>
        <v>G</v>
      </c>
      <c r="E86" s="39">
        <v>18</v>
      </c>
      <c r="F86" s="25"/>
      <c r="G86" s="25"/>
      <c r="H86" s="29"/>
      <c r="I86" s="22"/>
      <c r="J86" s="25"/>
    </row>
    <row r="87" spans="1:10">
      <c r="A87" s="27">
        <v>148</v>
      </c>
      <c r="B87" s="27">
        <v>86</v>
      </c>
      <c r="C87" s="28" t="s">
        <v>53</v>
      </c>
      <c r="D87" s="25" t="str">
        <f>VLOOKUP($C87,'PWR GP 2016-17 Groups'!$A$2:$B$206,2,0)</f>
        <v>G</v>
      </c>
      <c r="E87" s="39">
        <v>16</v>
      </c>
      <c r="F87" s="25"/>
      <c r="G87" s="25"/>
      <c r="H87" s="29"/>
      <c r="I87" s="22"/>
      <c r="J87" s="25"/>
    </row>
    <row r="88" spans="1:10">
      <c r="A88" s="27">
        <v>151</v>
      </c>
      <c r="B88" s="27">
        <v>87</v>
      </c>
      <c r="C88" s="28" t="s">
        <v>597</v>
      </c>
      <c r="D88" s="25" t="s">
        <v>111</v>
      </c>
      <c r="E88" s="39">
        <v>15</v>
      </c>
      <c r="F88" s="25"/>
      <c r="G88" s="25"/>
      <c r="H88" s="29"/>
      <c r="I88" s="22"/>
      <c r="J88" s="25"/>
    </row>
    <row r="89" spans="1:10">
      <c r="A89" s="27">
        <v>152</v>
      </c>
      <c r="B89" s="27">
        <v>88</v>
      </c>
      <c r="C89" s="28" t="s">
        <v>369</v>
      </c>
      <c r="D89" s="25" t="e">
        <f>VLOOKUP($C89,'PWR GP 2016-17 Groups'!$A$2:$B$206,2,0)</f>
        <v>#N/A</v>
      </c>
      <c r="F89" s="25"/>
      <c r="G89" s="25"/>
      <c r="H89" s="29"/>
      <c r="I89" s="22"/>
      <c r="J89" s="25"/>
    </row>
    <row r="90" spans="1:10">
      <c r="A90" s="27">
        <v>153</v>
      </c>
      <c r="B90" s="27">
        <v>89</v>
      </c>
      <c r="C90" s="28" t="s">
        <v>55</v>
      </c>
      <c r="D90" s="25" t="str">
        <f>VLOOKUP($C90,'PWR GP 2016-17 Groups'!$A$2:$B$206,2,0)</f>
        <v>H</v>
      </c>
      <c r="E90" s="39">
        <v>20</v>
      </c>
      <c r="F90" s="25"/>
      <c r="G90" s="25"/>
      <c r="H90" s="29"/>
      <c r="I90" s="22"/>
      <c r="J90" s="25"/>
    </row>
    <row r="91" spans="1:10">
      <c r="A91" s="27">
        <v>155</v>
      </c>
      <c r="B91" s="27">
        <v>90</v>
      </c>
      <c r="C91" s="28" t="s">
        <v>56</v>
      </c>
      <c r="D91" s="25" t="str">
        <f>VLOOKUP($C91,'PWR GP 2016-17 Groups'!$A$2:$B$206,2,0)</f>
        <v>G</v>
      </c>
      <c r="E91" s="39">
        <v>14</v>
      </c>
      <c r="F91" s="25"/>
      <c r="G91" s="25"/>
      <c r="H91" s="29"/>
      <c r="I91" s="22"/>
      <c r="J91" s="25"/>
    </row>
    <row r="92" spans="1:10">
      <c r="A92" s="27">
        <v>156</v>
      </c>
      <c r="B92" s="27">
        <v>91</v>
      </c>
      <c r="C92" s="28" t="s">
        <v>138</v>
      </c>
      <c r="D92" s="25" t="str">
        <f>VLOOKUP($C92,'PWR GP 2016-17 Groups'!$A$2:$B$206,2,0)</f>
        <v>G</v>
      </c>
      <c r="E92" s="39">
        <v>13</v>
      </c>
      <c r="F92" s="25"/>
      <c r="G92" s="25"/>
      <c r="H92" s="29"/>
      <c r="I92" s="22"/>
      <c r="J92" s="25"/>
    </row>
    <row r="93" spans="1:10">
      <c r="A93" s="27">
        <v>157</v>
      </c>
      <c r="B93" s="27">
        <v>92</v>
      </c>
      <c r="C93" s="28" t="s">
        <v>57</v>
      </c>
      <c r="D93" s="25" t="str">
        <f>VLOOKUP($C93,'PWR GP 2016-17 Groups'!$A$2:$B$206,2,0)</f>
        <v>G</v>
      </c>
      <c r="E93" s="39">
        <v>12</v>
      </c>
      <c r="F93" s="25"/>
      <c r="G93" s="25"/>
      <c r="H93" s="29"/>
      <c r="I93" s="22"/>
      <c r="J93" s="25"/>
    </row>
    <row r="94" spans="1:10">
      <c r="A94" s="27">
        <v>158</v>
      </c>
      <c r="B94" s="27">
        <v>93</v>
      </c>
      <c r="C94" s="28" t="s">
        <v>58</v>
      </c>
      <c r="D94" s="25" t="str">
        <f>VLOOKUP($C94,'PWR GP 2016-17 Groups'!$A$2:$B$206,2,0)</f>
        <v>F</v>
      </c>
      <c r="E94" s="39">
        <v>12</v>
      </c>
      <c r="F94" s="25"/>
      <c r="G94" s="25"/>
      <c r="H94" s="29"/>
      <c r="I94" s="22"/>
      <c r="J94" s="25"/>
    </row>
    <row r="95" spans="1:10">
      <c r="A95" s="27">
        <v>159</v>
      </c>
      <c r="B95" s="27">
        <v>94</v>
      </c>
      <c r="C95" s="28" t="s">
        <v>370</v>
      </c>
      <c r="D95" s="25" t="e">
        <f>VLOOKUP($C95,'PWR GP 2016-17 Groups'!$A$2:$B$206,2,0)</f>
        <v>#N/A</v>
      </c>
      <c r="F95" s="25"/>
      <c r="G95" s="25"/>
      <c r="H95" s="29"/>
      <c r="I95" s="22"/>
      <c r="J95" s="25"/>
    </row>
    <row r="96" spans="1:10">
      <c r="A96" s="27">
        <v>160</v>
      </c>
      <c r="B96" s="27">
        <v>95</v>
      </c>
      <c r="C96" s="28" t="s">
        <v>59</v>
      </c>
      <c r="D96" s="25" t="str">
        <f>VLOOKUP($C96,'PWR GP 2016-17 Groups'!$A$2:$B$206,2,0)</f>
        <v>D</v>
      </c>
      <c r="E96" s="39">
        <v>2</v>
      </c>
      <c r="F96" s="25"/>
      <c r="G96" s="25"/>
      <c r="H96" s="29"/>
      <c r="I96" s="22"/>
      <c r="J96" s="25"/>
    </row>
    <row r="97" spans="1:10">
      <c r="A97" s="27">
        <v>161</v>
      </c>
      <c r="B97" s="27">
        <v>96</v>
      </c>
      <c r="C97" s="28" t="s">
        <v>60</v>
      </c>
      <c r="D97" s="25" t="str">
        <f>VLOOKUP($C97,'PWR GP 2016-17 Groups'!$A$2:$B$206,2,0)</f>
        <v>G</v>
      </c>
      <c r="E97" s="39">
        <v>11</v>
      </c>
      <c r="F97" s="25"/>
      <c r="G97" s="25"/>
      <c r="H97" s="29"/>
      <c r="I97" s="22"/>
      <c r="J97" s="25"/>
    </row>
    <row r="98" spans="1:10">
      <c r="A98" s="27">
        <v>164</v>
      </c>
      <c r="B98" s="27">
        <v>97</v>
      </c>
      <c r="C98" s="28" t="s">
        <v>61</v>
      </c>
      <c r="D98" s="25" t="str">
        <f>VLOOKUP($C98,'PWR GP 2016-17 Groups'!$A$2:$B$206,2,0)</f>
        <v>G</v>
      </c>
      <c r="E98" s="39">
        <v>10</v>
      </c>
      <c r="F98" s="25"/>
      <c r="G98" s="25"/>
      <c r="H98" s="29"/>
      <c r="I98" s="22"/>
      <c r="J98" s="25"/>
    </row>
    <row r="99" spans="1:10">
      <c r="A99" s="27">
        <v>166</v>
      </c>
      <c r="B99" s="27">
        <v>98</v>
      </c>
      <c r="C99" s="28" t="s">
        <v>371</v>
      </c>
      <c r="D99" s="25" t="e">
        <f>VLOOKUP($C99,'PWR GP 2016-17 Groups'!$A$2:$B$206,2,0)</f>
        <v>#N/A</v>
      </c>
      <c r="F99" s="25"/>
      <c r="G99" s="25"/>
      <c r="H99" s="29"/>
      <c r="I99" s="22"/>
      <c r="J99" s="25"/>
    </row>
    <row r="100" spans="1:10">
      <c r="A100" s="27">
        <v>167</v>
      </c>
      <c r="B100" s="27">
        <v>99</v>
      </c>
      <c r="C100" s="28" t="s">
        <v>62</v>
      </c>
      <c r="D100" s="25" t="str">
        <f>VLOOKUP($C100,'PWR GP 2016-17 Groups'!$A$2:$B$206,2,0)</f>
        <v>G</v>
      </c>
      <c r="E100" s="39">
        <v>9</v>
      </c>
      <c r="F100" s="25"/>
      <c r="G100" s="25"/>
      <c r="H100" s="29"/>
      <c r="I100" s="22"/>
      <c r="J100" s="25"/>
    </row>
    <row r="101" spans="1:10">
      <c r="A101" s="27">
        <v>169</v>
      </c>
      <c r="B101" s="27">
        <v>100</v>
      </c>
      <c r="C101" s="28" t="s">
        <v>63</v>
      </c>
      <c r="D101" s="25" t="str">
        <f>VLOOKUP($C101,'PWR GP 2016-17 Groups'!$A$2:$B$206,2,0)</f>
        <v>H</v>
      </c>
      <c r="E101" s="39">
        <v>18</v>
      </c>
      <c r="F101" s="25"/>
      <c r="G101" s="25"/>
      <c r="H101" s="29"/>
      <c r="I101" s="22"/>
      <c r="J101" s="25"/>
    </row>
    <row r="102" spans="1:10">
      <c r="A102" s="27">
        <v>176</v>
      </c>
      <c r="B102" s="27">
        <v>101</v>
      </c>
      <c r="C102" s="28" t="s">
        <v>372</v>
      </c>
      <c r="D102" s="25" t="e">
        <f>VLOOKUP($C102,'PWR GP 2016-17 Groups'!$A$2:$B$206,2,0)</f>
        <v>#N/A</v>
      </c>
      <c r="F102" s="25"/>
      <c r="G102" s="25"/>
      <c r="H102" s="29"/>
      <c r="I102" s="22"/>
      <c r="J102" s="25"/>
    </row>
    <row r="103" spans="1:10">
      <c r="A103" s="27">
        <v>177</v>
      </c>
      <c r="B103" s="27">
        <v>102</v>
      </c>
      <c r="C103" s="28" t="s">
        <v>64</v>
      </c>
      <c r="D103" s="25" t="str">
        <f>VLOOKUP($C103,'PWR GP 2016-17 Groups'!$A$2:$B$206,2,0)</f>
        <v>H</v>
      </c>
      <c r="E103" s="39">
        <v>16</v>
      </c>
      <c r="F103" s="25"/>
      <c r="G103" s="25"/>
      <c r="H103" s="29"/>
      <c r="I103" s="22"/>
      <c r="J103" s="25"/>
    </row>
    <row r="104" spans="1:10">
      <c r="A104" s="27">
        <v>178</v>
      </c>
      <c r="B104" s="27">
        <v>103</v>
      </c>
      <c r="C104" s="28" t="s">
        <v>373</v>
      </c>
      <c r="D104" s="25" t="e">
        <f>VLOOKUP($C104,'PWR GP 2016-17 Groups'!$A$2:$B$206,2,0)</f>
        <v>#N/A</v>
      </c>
      <c r="F104" s="25"/>
      <c r="G104" s="25"/>
      <c r="H104" s="29"/>
      <c r="I104" s="22"/>
      <c r="J104" s="25"/>
    </row>
    <row r="105" spans="1:10">
      <c r="A105" s="27">
        <v>180</v>
      </c>
      <c r="B105" s="27">
        <v>104</v>
      </c>
      <c r="C105" s="28" t="s">
        <v>374</v>
      </c>
      <c r="D105" s="25" t="e">
        <f>VLOOKUP($C105,'PWR GP 2016-17 Groups'!$A$2:$B$206,2,0)</f>
        <v>#N/A</v>
      </c>
      <c r="F105" s="25"/>
      <c r="G105" s="25"/>
      <c r="H105" s="29"/>
      <c r="I105" s="22"/>
      <c r="J105" s="25"/>
    </row>
    <row r="106" spans="1:10">
      <c r="A106" s="27">
        <v>182</v>
      </c>
      <c r="B106" s="27">
        <v>105</v>
      </c>
      <c r="C106" s="28" t="s">
        <v>150</v>
      </c>
      <c r="D106" s="25" t="str">
        <f>VLOOKUP($C106,'PWR GP 2016-17 Groups'!$A$2:$B$206,2,0)</f>
        <v>G</v>
      </c>
      <c r="E106" s="39">
        <v>8</v>
      </c>
      <c r="F106" s="25"/>
      <c r="G106" s="25"/>
      <c r="H106" s="29"/>
      <c r="I106" s="22"/>
      <c r="J106" s="25"/>
    </row>
    <row r="107" spans="1:10">
      <c r="A107" s="27">
        <v>184</v>
      </c>
      <c r="B107" s="27">
        <v>106</v>
      </c>
      <c r="C107" s="28" t="s">
        <v>65</v>
      </c>
      <c r="D107" s="25" t="str">
        <f>VLOOKUP($C107,'PWR GP 2016-17 Groups'!$A$2:$B$206,2,0)</f>
        <v>H</v>
      </c>
      <c r="E107" s="39">
        <v>15</v>
      </c>
      <c r="F107" s="25"/>
      <c r="G107" s="25"/>
      <c r="H107" s="29"/>
      <c r="I107" s="22"/>
      <c r="J107" s="25"/>
    </row>
    <row r="108" spans="1:10">
      <c r="A108" s="27">
        <v>185</v>
      </c>
      <c r="B108" s="27">
        <v>107</v>
      </c>
      <c r="C108" s="28" t="s">
        <v>66</v>
      </c>
      <c r="D108" s="25" t="str">
        <f>VLOOKUP($C108,'PWR GP 2016-17 Groups'!$A$2:$B$206,2,0)</f>
        <v>G</v>
      </c>
      <c r="E108" s="39">
        <v>7</v>
      </c>
      <c r="F108" s="25"/>
      <c r="G108" s="25"/>
      <c r="H108" s="29"/>
      <c r="I108" s="22"/>
      <c r="J108" s="25"/>
    </row>
    <row r="109" spans="1:10">
      <c r="A109" s="27">
        <v>186</v>
      </c>
      <c r="B109" s="27">
        <v>108</v>
      </c>
      <c r="C109" s="28" t="s">
        <v>140</v>
      </c>
      <c r="D109" s="25" t="str">
        <f>VLOOKUP($C109,'PWR GP 2016-17 Groups'!$A$2:$B$206,2,0)</f>
        <v>H</v>
      </c>
      <c r="E109" s="39">
        <v>14</v>
      </c>
      <c r="F109" s="25"/>
      <c r="G109" s="25"/>
      <c r="H109" s="29"/>
      <c r="I109" s="22"/>
      <c r="J109" s="25"/>
    </row>
    <row r="110" spans="1:10">
      <c r="A110" s="27">
        <v>188</v>
      </c>
      <c r="B110" s="27">
        <v>109</v>
      </c>
      <c r="C110" s="28" t="s">
        <v>67</v>
      </c>
      <c r="D110" s="25" t="str">
        <f>VLOOKUP($C110,'PWR GP 2016-17 Groups'!$A$2:$B$206,2,0)</f>
        <v>H</v>
      </c>
      <c r="E110" s="39">
        <v>13</v>
      </c>
      <c r="F110" s="25"/>
      <c r="G110" s="25"/>
      <c r="H110" s="29"/>
      <c r="I110" s="22"/>
      <c r="J110" s="25"/>
    </row>
    <row r="111" spans="1:10">
      <c r="A111" s="27">
        <v>189</v>
      </c>
      <c r="B111" s="27">
        <v>110</v>
      </c>
      <c r="C111" s="28" t="s">
        <v>375</v>
      </c>
      <c r="D111" s="25" t="e">
        <f>VLOOKUP($C111,'PWR GP 2016-17 Groups'!$A$2:$B$206,2,0)</f>
        <v>#N/A</v>
      </c>
      <c r="F111" s="25"/>
      <c r="G111" s="25"/>
      <c r="H111" s="29"/>
      <c r="I111" s="22"/>
      <c r="J111" s="25"/>
    </row>
    <row r="112" spans="1:10">
      <c r="A112" s="27">
        <v>191</v>
      </c>
      <c r="B112" s="27">
        <v>111</v>
      </c>
      <c r="C112" s="28" t="s">
        <v>376</v>
      </c>
      <c r="D112" s="25" t="e">
        <f>VLOOKUP($C112,'PWR GP 2016-17 Groups'!$A$2:$B$206,2,0)</f>
        <v>#N/A</v>
      </c>
      <c r="F112" s="25"/>
      <c r="G112" s="25"/>
      <c r="H112" s="29"/>
      <c r="I112" s="22"/>
      <c r="J112" s="25"/>
    </row>
    <row r="113" spans="1:10">
      <c r="A113" s="27">
        <v>195</v>
      </c>
      <c r="B113" s="27">
        <v>112</v>
      </c>
      <c r="C113" s="28" t="s">
        <v>377</v>
      </c>
      <c r="D113" s="25" t="e">
        <f>VLOOKUP($C113,'PWR GP 2016-17 Groups'!$A$2:$B$206,2,0)</f>
        <v>#N/A</v>
      </c>
      <c r="F113" s="25"/>
      <c r="G113" s="25"/>
      <c r="H113" s="29"/>
      <c r="I113" s="22"/>
      <c r="J113" s="25"/>
    </row>
    <row r="114" spans="1:10">
      <c r="A114" s="27">
        <v>196</v>
      </c>
      <c r="B114" s="27">
        <v>113</v>
      </c>
      <c r="C114" s="28" t="s">
        <v>68</v>
      </c>
      <c r="D114" s="25" t="str">
        <f>VLOOKUP($C114,'PWR GP 2016-17 Groups'!$A$2:$B$206,2,0)</f>
        <v>I</v>
      </c>
      <c r="E114" s="39">
        <v>20</v>
      </c>
      <c r="F114" s="25"/>
      <c r="G114" s="25"/>
      <c r="H114" s="29"/>
      <c r="I114" s="22"/>
      <c r="J114" s="25"/>
    </row>
    <row r="115" spans="1:10">
      <c r="A115" s="27">
        <v>197</v>
      </c>
      <c r="B115" s="27">
        <v>114</v>
      </c>
      <c r="C115" s="28" t="s">
        <v>69</v>
      </c>
      <c r="D115" s="25" t="str">
        <f>VLOOKUP($C115,'PWR GP 2016-17 Groups'!$A$2:$B$206,2,0)</f>
        <v>I</v>
      </c>
      <c r="E115" s="39">
        <v>18</v>
      </c>
      <c r="F115" s="25"/>
      <c r="G115" s="25"/>
      <c r="H115" s="29"/>
      <c r="I115" s="22"/>
      <c r="J115" s="25"/>
    </row>
    <row r="116" spans="1:10">
      <c r="A116" s="27">
        <v>198</v>
      </c>
      <c r="B116" s="27">
        <v>115</v>
      </c>
      <c r="C116" s="28" t="s">
        <v>70</v>
      </c>
      <c r="D116" s="25" t="str">
        <f>VLOOKUP($C116,'PWR GP 2016-17 Groups'!$A$2:$B$206,2,0)</f>
        <v>F</v>
      </c>
      <c r="E116" s="39">
        <v>11</v>
      </c>
      <c r="F116" s="25"/>
      <c r="G116" s="25"/>
      <c r="H116" s="29"/>
      <c r="I116" s="22"/>
      <c r="J116" s="25"/>
    </row>
    <row r="117" spans="1:10">
      <c r="A117" s="27">
        <v>199</v>
      </c>
      <c r="B117" s="27">
        <v>116</v>
      </c>
      <c r="C117" s="28" t="s">
        <v>71</v>
      </c>
      <c r="D117" s="25" t="str">
        <f>VLOOKUP($C117,'PWR GP 2016-17 Groups'!$A$2:$B$206,2,0)</f>
        <v>G</v>
      </c>
      <c r="E117" s="39">
        <v>6</v>
      </c>
      <c r="F117" s="25"/>
      <c r="G117" s="25"/>
      <c r="H117" s="29"/>
      <c r="I117" s="22"/>
      <c r="J117" s="25"/>
    </row>
    <row r="118" spans="1:10">
      <c r="A118" s="27">
        <v>200</v>
      </c>
      <c r="B118" s="27">
        <v>117</v>
      </c>
      <c r="C118" s="28" t="s">
        <v>130</v>
      </c>
      <c r="D118" s="25" t="str">
        <f>VLOOKUP($C118,'PWR GP 2016-17 Groups'!$A$2:$B$206,2,0)</f>
        <v>H</v>
      </c>
      <c r="E118" s="39">
        <v>12</v>
      </c>
      <c r="F118" s="25"/>
      <c r="G118" s="25"/>
      <c r="H118" s="29"/>
      <c r="I118" s="22"/>
      <c r="J118" s="25"/>
    </row>
    <row r="119" spans="1:10">
      <c r="A119" s="27">
        <v>201</v>
      </c>
      <c r="B119" s="27">
        <v>118</v>
      </c>
      <c r="C119" s="28" t="s">
        <v>72</v>
      </c>
      <c r="D119" s="25" t="str">
        <f>VLOOKUP($C119,'PWR GP 2016-17 Groups'!$A$2:$B$206,2,0)</f>
        <v>H</v>
      </c>
      <c r="E119" s="39">
        <v>11</v>
      </c>
      <c r="F119" s="25"/>
      <c r="G119" s="25"/>
      <c r="H119" s="29"/>
      <c r="I119" s="22"/>
      <c r="J119" s="25"/>
    </row>
    <row r="120" spans="1:10">
      <c r="A120" s="27">
        <v>203</v>
      </c>
      <c r="B120" s="27">
        <v>119</v>
      </c>
      <c r="C120" s="28" t="s">
        <v>378</v>
      </c>
      <c r="D120" s="25" t="e">
        <f>VLOOKUP($C120,'PWR GP 2016-17 Groups'!$A$2:$B$206,2,0)</f>
        <v>#N/A</v>
      </c>
      <c r="F120" s="25"/>
      <c r="G120" s="25"/>
      <c r="H120" s="29"/>
      <c r="I120" s="22"/>
      <c r="J120" s="25"/>
    </row>
    <row r="121" spans="1:10">
      <c r="A121" s="27">
        <v>204</v>
      </c>
      <c r="B121" s="27">
        <v>120</v>
      </c>
      <c r="C121" s="28" t="s">
        <v>216</v>
      </c>
      <c r="D121" s="25" t="str">
        <f>VLOOKUP($C121,'PWR GP 2016-17 Groups'!$A$2:$B$206,2,0)</f>
        <v>H</v>
      </c>
      <c r="E121" s="39">
        <v>10</v>
      </c>
      <c r="F121" s="25"/>
      <c r="G121" s="25"/>
      <c r="H121" s="29"/>
      <c r="I121" s="22"/>
      <c r="J121" s="25"/>
    </row>
    <row r="122" spans="1:10">
      <c r="A122" s="27">
        <v>205</v>
      </c>
      <c r="B122" s="27">
        <v>121</v>
      </c>
      <c r="C122" s="28" t="s">
        <v>128</v>
      </c>
      <c r="D122" s="25" t="str">
        <f>VLOOKUP($C122,'PWR GP 2016-17 Groups'!$A$2:$B$206,2,0)</f>
        <v>I</v>
      </c>
      <c r="E122" s="39">
        <v>16</v>
      </c>
      <c r="F122" s="25"/>
      <c r="G122" s="25"/>
      <c r="H122" s="29"/>
      <c r="I122" s="22"/>
      <c r="J122" s="25"/>
    </row>
    <row r="123" spans="1:10">
      <c r="A123" s="27">
        <v>206</v>
      </c>
      <c r="B123" s="27">
        <v>122</v>
      </c>
      <c r="C123" s="28" t="s">
        <v>73</v>
      </c>
      <c r="D123" s="25" t="str">
        <f>VLOOKUP($C123,'PWR GP 2016-17 Groups'!$A$2:$B$206,2,0)</f>
        <v>I</v>
      </c>
      <c r="E123" s="39">
        <v>15</v>
      </c>
      <c r="F123" s="25"/>
      <c r="G123" s="25"/>
      <c r="H123" s="29"/>
      <c r="I123" s="22"/>
      <c r="J123" s="25"/>
    </row>
    <row r="124" spans="1:10">
      <c r="A124" s="27">
        <v>208</v>
      </c>
      <c r="B124" s="27">
        <v>123</v>
      </c>
      <c r="C124" s="28" t="s">
        <v>144</v>
      </c>
      <c r="D124" s="25" t="str">
        <f>VLOOKUP($C124,'PWR GP 2016-17 Groups'!$A$2:$B$206,2,0)</f>
        <v>I</v>
      </c>
      <c r="E124" s="39">
        <v>14</v>
      </c>
      <c r="F124" s="25"/>
      <c r="G124" s="25"/>
      <c r="H124" s="29"/>
      <c r="I124" s="22"/>
      <c r="J124" s="25"/>
    </row>
    <row r="125" spans="1:10">
      <c r="A125" s="27">
        <v>209</v>
      </c>
      <c r="B125" s="27">
        <v>124</v>
      </c>
      <c r="C125" s="28" t="s">
        <v>129</v>
      </c>
      <c r="D125" s="25" t="str">
        <f>VLOOKUP($C125,'PWR GP 2016-17 Groups'!$A$2:$B$206,2,0)</f>
        <v>I</v>
      </c>
      <c r="E125" s="39">
        <v>13</v>
      </c>
      <c r="F125" s="25"/>
      <c r="G125" s="25"/>
      <c r="H125" s="29"/>
      <c r="I125" s="22"/>
      <c r="J125" s="25"/>
    </row>
    <row r="126" spans="1:10">
      <c r="A126" s="27">
        <v>210</v>
      </c>
      <c r="B126" s="27">
        <v>125</v>
      </c>
      <c r="C126" s="28" t="s">
        <v>74</v>
      </c>
      <c r="D126" s="25" t="str">
        <f>VLOOKUP($C126,'PWR GP 2016-17 Groups'!$A$2:$B$206,2,0)</f>
        <v>I</v>
      </c>
      <c r="E126" s="39">
        <v>12</v>
      </c>
      <c r="F126" s="25"/>
      <c r="G126" s="25"/>
      <c r="H126" s="29"/>
      <c r="I126" s="22"/>
      <c r="J126" s="25"/>
    </row>
    <row r="127" spans="1:10">
      <c r="A127" s="27">
        <v>211</v>
      </c>
      <c r="B127" s="27">
        <v>126</v>
      </c>
      <c r="C127" s="28" t="s">
        <v>75</v>
      </c>
      <c r="D127" s="25" t="str">
        <f>VLOOKUP($C127,'PWR GP 2016-17 Groups'!$A$2:$B$206,2,0)</f>
        <v>I</v>
      </c>
      <c r="E127" s="39">
        <v>11</v>
      </c>
      <c r="F127" s="25"/>
      <c r="G127" s="25"/>
      <c r="H127" s="29"/>
      <c r="I127" s="22"/>
      <c r="J127" s="25"/>
    </row>
    <row r="128" spans="1:10">
      <c r="A128" s="27">
        <v>213</v>
      </c>
      <c r="B128" s="27">
        <v>127</v>
      </c>
      <c r="C128" s="28" t="s">
        <v>379</v>
      </c>
      <c r="D128" s="25" t="str">
        <f>VLOOKUP($C128,'PWR GP 2016-17 Groups'!$A$2:$B$206,2,0)</f>
        <v>H</v>
      </c>
      <c r="E128" s="39">
        <v>9</v>
      </c>
      <c r="F128" s="25"/>
      <c r="G128" s="25"/>
      <c r="H128" s="29"/>
      <c r="I128" s="22"/>
      <c r="J128" s="25"/>
    </row>
    <row r="129" spans="1:10">
      <c r="A129" s="27">
        <v>214</v>
      </c>
      <c r="B129" s="27">
        <v>128</v>
      </c>
      <c r="C129" s="28" t="s">
        <v>76</v>
      </c>
      <c r="D129" s="25" t="str">
        <f>VLOOKUP($C129,'PWR GP 2016-17 Groups'!$A$2:$B$206,2,0)</f>
        <v>H</v>
      </c>
      <c r="E129" s="39">
        <v>8</v>
      </c>
      <c r="F129" s="25"/>
      <c r="G129" s="25"/>
      <c r="H129" s="29"/>
      <c r="I129" s="22"/>
      <c r="J129" s="25"/>
    </row>
    <row r="130" spans="1:10">
      <c r="A130" s="27">
        <v>218</v>
      </c>
      <c r="B130" s="27">
        <v>129</v>
      </c>
      <c r="C130" s="28" t="s">
        <v>77</v>
      </c>
      <c r="D130" s="25" t="str">
        <f>VLOOKUP($C130,'PWR GP 2016-17 Groups'!$A$2:$B$206,2,0)</f>
        <v>H</v>
      </c>
      <c r="E130" s="39">
        <v>7</v>
      </c>
      <c r="F130" s="25"/>
      <c r="G130" s="25"/>
      <c r="H130" s="29"/>
      <c r="I130" s="22"/>
      <c r="J130" s="25"/>
    </row>
    <row r="131" spans="1:10">
      <c r="A131" s="27">
        <v>219</v>
      </c>
      <c r="B131" s="27">
        <v>130</v>
      </c>
      <c r="C131" s="28" t="s">
        <v>380</v>
      </c>
      <c r="D131" s="25" t="e">
        <f>VLOOKUP($C131,'PWR GP 2016-17 Groups'!$A$2:$B$206,2,0)</f>
        <v>#N/A</v>
      </c>
      <c r="F131" s="25"/>
      <c r="G131" s="25"/>
      <c r="H131" s="29"/>
      <c r="I131" s="22"/>
      <c r="J131" s="25"/>
    </row>
    <row r="132" spans="1:10">
      <c r="A132" s="27">
        <v>220</v>
      </c>
      <c r="B132" s="27">
        <v>131</v>
      </c>
      <c r="C132" s="28" t="s">
        <v>78</v>
      </c>
      <c r="D132" s="25" t="str">
        <f>VLOOKUP($C132,'PWR GP 2016-17 Groups'!$A$2:$B$206,2,0)</f>
        <v>I</v>
      </c>
      <c r="E132" s="39">
        <v>10</v>
      </c>
      <c r="F132" s="25"/>
      <c r="G132" s="25"/>
      <c r="H132" s="29"/>
      <c r="I132" s="22"/>
      <c r="J132" s="25"/>
    </row>
    <row r="133" spans="1:10">
      <c r="A133" s="27">
        <v>221</v>
      </c>
      <c r="B133" s="27">
        <v>132</v>
      </c>
      <c r="C133" s="28" t="s">
        <v>381</v>
      </c>
      <c r="D133" s="25" t="e">
        <f>VLOOKUP($C133,'PWR GP 2016-17 Groups'!$A$2:$B$206,2,0)</f>
        <v>#N/A</v>
      </c>
      <c r="F133" s="25"/>
      <c r="G133" s="25"/>
      <c r="H133" s="29"/>
      <c r="I133" s="22"/>
      <c r="J133" s="25"/>
    </row>
    <row r="134" spans="1:10">
      <c r="A134" s="27">
        <v>222</v>
      </c>
      <c r="B134" s="27">
        <v>133</v>
      </c>
      <c r="C134" s="28" t="s">
        <v>79</v>
      </c>
      <c r="D134" s="25" t="str">
        <f>VLOOKUP($C134,'PWR GP 2016-17 Groups'!$A$2:$B$206,2,0)</f>
        <v>I</v>
      </c>
      <c r="E134" s="39">
        <v>9</v>
      </c>
      <c r="F134" s="25"/>
      <c r="G134" s="25"/>
      <c r="H134" s="29"/>
      <c r="I134" s="22"/>
      <c r="J134" s="25"/>
    </row>
    <row r="135" spans="1:10">
      <c r="A135" s="27">
        <v>224</v>
      </c>
      <c r="B135" s="27">
        <v>134</v>
      </c>
      <c r="C135" s="28" t="s">
        <v>80</v>
      </c>
      <c r="D135" s="25" t="str">
        <f>VLOOKUP($C135,'PWR GP 2016-17 Groups'!$A$2:$B$206,2,0)</f>
        <v>H</v>
      </c>
      <c r="E135" s="39">
        <v>6</v>
      </c>
      <c r="F135" s="25"/>
      <c r="G135" s="25"/>
      <c r="H135" s="29"/>
      <c r="I135" s="22"/>
      <c r="J135" s="25"/>
    </row>
    <row r="136" spans="1:10">
      <c r="A136" s="27">
        <v>227</v>
      </c>
      <c r="B136" s="27">
        <v>135</v>
      </c>
      <c r="C136" s="28" t="s">
        <v>81</v>
      </c>
      <c r="D136" s="25" t="str">
        <f>VLOOKUP($C136,'PWR GP 2016-17 Groups'!$A$2:$B$206,2,0)</f>
        <v>J</v>
      </c>
      <c r="E136" s="39">
        <v>20</v>
      </c>
      <c r="F136" s="25"/>
      <c r="G136" s="25"/>
      <c r="H136" s="29"/>
      <c r="I136" s="22"/>
      <c r="J136" s="25"/>
    </row>
    <row r="137" spans="1:10">
      <c r="A137" s="27">
        <v>228</v>
      </c>
      <c r="B137" s="27">
        <v>136</v>
      </c>
      <c r="C137" s="28" t="s">
        <v>98</v>
      </c>
      <c r="D137" s="25" t="str">
        <f>VLOOKUP($C137,'PWR GP 2016-17 Groups'!$A$2:$B$206,2,0)</f>
        <v>J</v>
      </c>
      <c r="E137" s="39">
        <v>18</v>
      </c>
      <c r="F137" s="25"/>
      <c r="G137" s="25"/>
      <c r="H137" s="29"/>
      <c r="I137" s="22"/>
      <c r="J137" s="25"/>
    </row>
    <row r="138" spans="1:10">
      <c r="A138" s="27">
        <v>229</v>
      </c>
      <c r="B138" s="27">
        <v>137</v>
      </c>
      <c r="C138" s="28" t="s">
        <v>180</v>
      </c>
      <c r="D138" s="25" t="str">
        <f>VLOOKUP($C138,'PWR GP 2016-17 Groups'!$A$2:$B$206,2,0)</f>
        <v>H</v>
      </c>
      <c r="E138" s="39">
        <v>5</v>
      </c>
      <c r="F138" s="25"/>
      <c r="G138" s="25"/>
      <c r="H138" s="29"/>
      <c r="I138" s="22"/>
      <c r="J138" s="25"/>
    </row>
    <row r="139" spans="1:10">
      <c r="A139" s="27">
        <v>230</v>
      </c>
      <c r="B139" s="27">
        <v>138</v>
      </c>
      <c r="C139" s="28" t="s">
        <v>382</v>
      </c>
      <c r="D139" s="25" t="e">
        <f>VLOOKUP($C139,'PWR GP 2016-17 Groups'!$A$2:$B$206,2,0)</f>
        <v>#N/A</v>
      </c>
      <c r="F139" s="25"/>
      <c r="G139" s="25"/>
      <c r="H139" s="29"/>
      <c r="I139" s="22"/>
      <c r="J139" s="25"/>
    </row>
    <row r="140" spans="1:10">
      <c r="A140" s="27">
        <v>231</v>
      </c>
      <c r="B140" s="27">
        <v>139</v>
      </c>
      <c r="C140" s="28" t="s">
        <v>82</v>
      </c>
      <c r="D140" s="25" t="str">
        <f>VLOOKUP($C140,'PWR GP 2016-17 Groups'!$A$2:$B$206,2,0)</f>
        <v>J</v>
      </c>
      <c r="E140" s="39">
        <v>16</v>
      </c>
      <c r="F140" s="25"/>
      <c r="G140" s="25"/>
      <c r="H140" s="29"/>
      <c r="I140" s="22"/>
      <c r="J140" s="25"/>
    </row>
    <row r="141" spans="1:10">
      <c r="A141" s="27">
        <v>232</v>
      </c>
      <c r="B141" s="27">
        <v>140</v>
      </c>
      <c r="C141" s="28" t="s">
        <v>83</v>
      </c>
      <c r="D141" s="25" t="str">
        <f>VLOOKUP($C141,'PWR GP 2016-17 Groups'!$A$2:$B$206,2,0)</f>
        <v>J</v>
      </c>
      <c r="E141" s="39">
        <v>15</v>
      </c>
      <c r="F141" s="25"/>
      <c r="G141" s="25"/>
      <c r="H141" s="29"/>
      <c r="I141" s="22"/>
      <c r="J141" s="25"/>
    </row>
    <row r="142" spans="1:10">
      <c r="A142" s="27">
        <v>233</v>
      </c>
      <c r="B142" s="27">
        <v>141</v>
      </c>
      <c r="C142" s="28" t="s">
        <v>383</v>
      </c>
      <c r="D142" s="25" t="e">
        <f>VLOOKUP($C142,'PWR GP 2016-17 Groups'!$A$2:$B$206,2,0)</f>
        <v>#N/A</v>
      </c>
      <c r="F142" s="25"/>
      <c r="G142" s="25"/>
      <c r="H142" s="29"/>
      <c r="I142" s="22"/>
      <c r="J142" s="25"/>
    </row>
    <row r="143" spans="1:10">
      <c r="A143" s="27">
        <v>234</v>
      </c>
      <c r="B143" s="27">
        <v>142</v>
      </c>
      <c r="C143" s="28" t="s">
        <v>384</v>
      </c>
      <c r="D143" s="25" t="e">
        <f>VLOOKUP($C143,'PWR GP 2016-17 Groups'!$A$2:$B$206,2,0)</f>
        <v>#N/A</v>
      </c>
      <c r="F143" s="25"/>
      <c r="G143" s="25"/>
      <c r="H143" s="29"/>
      <c r="I143" s="22"/>
      <c r="J143" s="25"/>
    </row>
    <row r="144" spans="1:10">
      <c r="A144" s="27">
        <v>235</v>
      </c>
      <c r="B144" s="27">
        <v>143</v>
      </c>
      <c r="C144" s="28" t="s">
        <v>99</v>
      </c>
      <c r="D144" s="25" t="str">
        <f>VLOOKUP($C144,'PWR GP 2016-17 Groups'!$A$2:$B$206,2,0)</f>
        <v>I</v>
      </c>
      <c r="E144" s="39">
        <v>8</v>
      </c>
      <c r="F144" s="25"/>
      <c r="G144" s="25"/>
      <c r="H144" s="29"/>
      <c r="I144" s="22"/>
      <c r="J144" s="25"/>
    </row>
    <row r="145" spans="1:10">
      <c r="A145" s="27">
        <v>236</v>
      </c>
      <c r="B145" s="27">
        <v>144</v>
      </c>
      <c r="C145" s="28" t="s">
        <v>84</v>
      </c>
      <c r="D145" s="25" t="str">
        <f>VLOOKUP($C145,'PWR GP 2016-17 Groups'!$A$2:$B$206,2,0)</f>
        <v>G</v>
      </c>
      <c r="E145" s="39">
        <v>5</v>
      </c>
      <c r="F145" s="25"/>
      <c r="G145" s="25"/>
      <c r="H145" s="29"/>
      <c r="I145" s="22"/>
      <c r="J145" s="25"/>
    </row>
    <row r="146" spans="1:10">
      <c r="A146" s="27">
        <v>237</v>
      </c>
      <c r="B146" s="27">
        <v>145</v>
      </c>
      <c r="C146" s="28" t="s">
        <v>385</v>
      </c>
      <c r="D146" s="25" t="e">
        <f>VLOOKUP($C146,'PWR GP 2016-17 Groups'!$A$2:$B$206,2,0)</f>
        <v>#N/A</v>
      </c>
      <c r="F146" s="25"/>
      <c r="G146" s="25"/>
      <c r="H146" s="29"/>
      <c r="I146" s="22"/>
      <c r="J146" s="25"/>
    </row>
    <row r="147" spans="1:10">
      <c r="A147" s="27">
        <v>239</v>
      </c>
      <c r="B147" s="27">
        <v>146</v>
      </c>
      <c r="C147" s="28" t="s">
        <v>85</v>
      </c>
      <c r="D147" s="25" t="str">
        <f>VLOOKUP($C147,'PWR GP 2016-17 Groups'!$A$2:$B$206,2,0)</f>
        <v>I</v>
      </c>
      <c r="E147" s="39">
        <v>7</v>
      </c>
      <c r="F147" s="25"/>
      <c r="G147" s="25"/>
      <c r="H147" s="29"/>
      <c r="I147" s="22"/>
      <c r="J147" s="25"/>
    </row>
    <row r="148" spans="1:10">
      <c r="A148" s="27">
        <v>240</v>
      </c>
      <c r="B148" s="27">
        <v>147</v>
      </c>
      <c r="C148" s="28" t="s">
        <v>100</v>
      </c>
      <c r="D148" s="25" t="str">
        <f>VLOOKUP($C148,'PWR GP 2016-17 Groups'!$A$2:$B$206,2,0)</f>
        <v>J</v>
      </c>
      <c r="E148" s="39">
        <v>14</v>
      </c>
      <c r="F148" s="25"/>
      <c r="G148" s="25"/>
      <c r="H148" s="29"/>
      <c r="I148" s="22"/>
      <c r="J148" s="25"/>
    </row>
    <row r="149" spans="1:10">
      <c r="A149" s="27">
        <v>242</v>
      </c>
      <c r="B149" s="27">
        <v>148</v>
      </c>
      <c r="C149" s="28" t="s">
        <v>86</v>
      </c>
      <c r="D149" s="25" t="str">
        <f>VLOOKUP($C149,'PWR GP 2016-17 Groups'!$A$2:$B$206,2,0)</f>
        <v>J</v>
      </c>
      <c r="E149" s="39">
        <v>13</v>
      </c>
      <c r="F149" s="25"/>
      <c r="G149" s="25"/>
      <c r="H149" s="29"/>
      <c r="I149" s="22"/>
      <c r="J149" s="25"/>
    </row>
    <row r="150" spans="1:10">
      <c r="A150" s="27">
        <v>247</v>
      </c>
      <c r="B150" s="27">
        <v>149</v>
      </c>
      <c r="C150" s="28" t="s">
        <v>101</v>
      </c>
      <c r="D150" s="25" t="str">
        <f>VLOOKUP($C150,'PWR GP 2016-17 Groups'!$A$2:$B$206,2,0)</f>
        <v>K</v>
      </c>
      <c r="E150" s="39">
        <v>20</v>
      </c>
      <c r="F150" s="25"/>
      <c r="G150" s="25"/>
      <c r="H150" s="29"/>
      <c r="I150" s="22"/>
      <c r="J150" s="25"/>
    </row>
    <row r="151" spans="1:10">
      <c r="A151" s="27">
        <v>248</v>
      </c>
      <c r="B151" s="27">
        <v>150</v>
      </c>
      <c r="C151" s="28" t="s">
        <v>102</v>
      </c>
      <c r="D151" s="25" t="str">
        <f>VLOOKUP($C151,'PWR GP 2016-17 Groups'!$A$2:$B$206,2,0)</f>
        <v>J</v>
      </c>
      <c r="E151" s="39">
        <v>12</v>
      </c>
      <c r="F151" s="25"/>
      <c r="G151" s="25"/>
      <c r="H151" s="29"/>
      <c r="I151" s="22"/>
      <c r="J151" s="25"/>
    </row>
    <row r="152" spans="1:10">
      <c r="A152" s="27">
        <v>249</v>
      </c>
      <c r="B152" s="27">
        <v>151</v>
      </c>
      <c r="C152" s="28" t="s">
        <v>386</v>
      </c>
      <c r="D152" s="25" t="e">
        <f>VLOOKUP($C152,'PWR GP 2016-17 Groups'!$A$2:$B$206,2,0)</f>
        <v>#N/A</v>
      </c>
      <c r="F152" s="25"/>
      <c r="G152" s="25"/>
      <c r="H152" s="29"/>
      <c r="I152" s="22"/>
      <c r="J152" s="25"/>
    </row>
    <row r="153" spans="1:10">
      <c r="A153" s="27">
        <v>250</v>
      </c>
      <c r="B153" s="27">
        <v>152</v>
      </c>
      <c r="C153" s="28" t="s">
        <v>87</v>
      </c>
      <c r="D153" s="25" t="str">
        <f>VLOOKUP($C153,'PWR GP 2016-17 Groups'!$A$2:$B$206,2,0)</f>
        <v>K</v>
      </c>
      <c r="E153" s="39">
        <v>18</v>
      </c>
      <c r="F153" s="25"/>
      <c r="G153" s="25"/>
      <c r="H153" s="29"/>
      <c r="I153" s="22"/>
      <c r="J153" s="25"/>
    </row>
    <row r="154" spans="1:10">
      <c r="A154" s="27">
        <v>255</v>
      </c>
      <c r="B154" s="27">
        <v>153</v>
      </c>
      <c r="C154" s="28" t="s">
        <v>387</v>
      </c>
      <c r="D154" s="25" t="e">
        <f>VLOOKUP($C154,'PWR GP 2016-17 Groups'!$A$2:$B$206,2,0)</f>
        <v>#N/A</v>
      </c>
      <c r="F154" s="25"/>
      <c r="G154" s="25"/>
      <c r="H154" s="29"/>
      <c r="I154" s="22"/>
      <c r="J154" s="25"/>
    </row>
    <row r="155" spans="1:10">
      <c r="A155" s="27">
        <v>257</v>
      </c>
      <c r="B155" s="27">
        <v>154</v>
      </c>
      <c r="C155" s="28" t="s">
        <v>88</v>
      </c>
      <c r="D155" s="25" t="e">
        <f>VLOOKUP($C155,'PWR GP 2016-17 Groups'!$A$2:$B$206,2,0)</f>
        <v>#N/A</v>
      </c>
      <c r="F155" s="25"/>
      <c r="G155" s="25"/>
      <c r="H155" s="29"/>
      <c r="I155" s="22"/>
      <c r="J155" s="25"/>
    </row>
    <row r="156" spans="1:10">
      <c r="A156" s="27">
        <v>258</v>
      </c>
      <c r="B156" s="27">
        <v>155</v>
      </c>
      <c r="C156" s="28" t="s">
        <v>388</v>
      </c>
      <c r="D156" s="25" t="e">
        <f>VLOOKUP($C156,'PWR GP 2016-17 Groups'!$A$2:$B$206,2,0)</f>
        <v>#N/A</v>
      </c>
      <c r="F156" s="25"/>
      <c r="G156" s="25"/>
      <c r="H156" s="29"/>
      <c r="I156" s="22"/>
      <c r="J156" s="25"/>
    </row>
    <row r="157" spans="1:10">
      <c r="A157" s="27">
        <v>260</v>
      </c>
      <c r="B157" s="27">
        <v>156</v>
      </c>
      <c r="C157" s="28" t="s">
        <v>89</v>
      </c>
      <c r="D157" s="25" t="str">
        <f>VLOOKUP($C157,'PWR GP 2016-17 Groups'!$A$2:$B$206,2,0)</f>
        <v>K</v>
      </c>
      <c r="E157" s="39">
        <v>16</v>
      </c>
      <c r="F157" s="25"/>
      <c r="G157" s="25"/>
      <c r="H157" s="29"/>
      <c r="I157" s="22"/>
      <c r="J157" s="25"/>
    </row>
    <row r="158" spans="1:10">
      <c r="A158" s="27">
        <v>261</v>
      </c>
      <c r="B158" s="27">
        <v>157</v>
      </c>
      <c r="C158" s="28" t="s">
        <v>90</v>
      </c>
      <c r="D158" s="25" t="str">
        <f>VLOOKUP($C158,'PWR GP 2016-17 Groups'!$A$2:$B$206,2,0)</f>
        <v>K</v>
      </c>
      <c r="E158" s="39">
        <v>15</v>
      </c>
      <c r="F158" s="25"/>
      <c r="G158" s="25"/>
      <c r="H158" s="29"/>
      <c r="I158" s="22"/>
      <c r="J158" s="25"/>
    </row>
    <row r="159" spans="1:10">
      <c r="A159" s="27">
        <v>262</v>
      </c>
      <c r="B159" s="27">
        <v>158</v>
      </c>
      <c r="C159" s="28" t="s">
        <v>91</v>
      </c>
      <c r="D159" s="25" t="str">
        <f>VLOOKUP($C159,'PWR GP 2016-17 Groups'!$A$2:$B$206,2,0)</f>
        <v>K</v>
      </c>
      <c r="E159" s="39">
        <v>14</v>
      </c>
      <c r="F159" s="25"/>
      <c r="G159" s="25"/>
      <c r="H159" s="29"/>
      <c r="I159" s="22"/>
      <c r="J159" s="25"/>
    </row>
    <row r="160" spans="1:10">
      <c r="A160" s="27">
        <v>263</v>
      </c>
      <c r="B160" s="27">
        <v>159</v>
      </c>
      <c r="C160" s="28" t="s">
        <v>92</v>
      </c>
      <c r="D160" s="25" t="str">
        <f>VLOOKUP($C160,'PWR GP 2016-17 Groups'!$A$2:$B$206,2,0)</f>
        <v>K</v>
      </c>
      <c r="E160" s="39">
        <v>13</v>
      </c>
      <c r="F160" s="25"/>
      <c r="G160" s="25"/>
      <c r="H160" s="29"/>
      <c r="I160" s="22"/>
      <c r="J160" s="25"/>
    </row>
    <row r="161" spans="1:10">
      <c r="A161" s="23">
        <v>264</v>
      </c>
      <c r="B161" s="23">
        <v>160</v>
      </c>
      <c r="C161" s="28" t="s">
        <v>520</v>
      </c>
      <c r="D161" s="25" t="str">
        <f>VLOOKUP($C161,'PWR GP 2016-17 Groups'!$A$2:$B$206,2,0)</f>
        <v>K</v>
      </c>
      <c r="E161" s="39">
        <v>12</v>
      </c>
      <c r="F161" s="25"/>
      <c r="G161" s="25"/>
      <c r="H161" s="29"/>
      <c r="I161" s="22"/>
      <c r="J161" s="25"/>
    </row>
    <row r="162" spans="1:10">
      <c r="A162" s="22" t="s">
        <v>389</v>
      </c>
      <c r="B162" s="22" t="s">
        <v>389</v>
      </c>
      <c r="C162" s="28" t="s">
        <v>131</v>
      </c>
      <c r="D162" s="25" t="str">
        <f>VLOOKUP($C162,'PWR GP 2016-17 Groups'!$A$2:$B$206,2,0)</f>
        <v>A</v>
      </c>
      <c r="E162" s="39">
        <v>15</v>
      </c>
      <c r="F162" s="25"/>
      <c r="G162" s="25"/>
      <c r="H162" s="29"/>
      <c r="I162" s="22"/>
      <c r="J162" s="25"/>
    </row>
    <row r="163" spans="1:10">
      <c r="A163" s="22" t="s">
        <v>389</v>
      </c>
      <c r="B163" s="22" t="s">
        <v>389</v>
      </c>
      <c r="C163" s="28" t="s">
        <v>134</v>
      </c>
      <c r="D163" s="25" t="str">
        <f>VLOOKUP($C163,'PWR GP 2016-17 Groups'!$A$2:$B$206,2,0)</f>
        <v>G</v>
      </c>
      <c r="E163" s="39">
        <v>15</v>
      </c>
      <c r="F163" s="25"/>
      <c r="G163" s="25"/>
      <c r="H163" s="29"/>
      <c r="I163" s="22"/>
      <c r="J163" s="25"/>
    </row>
    <row r="164" spans="1:10">
      <c r="A164" s="22" t="s">
        <v>389</v>
      </c>
      <c r="B164" s="22" t="s">
        <v>389</v>
      </c>
      <c r="C164" s="31" t="s">
        <v>142</v>
      </c>
      <c r="D164" s="25" t="str">
        <f>VLOOKUP($C164,'PWR GP 2016-17 Groups'!$A$2:$B$206,2,0)</f>
        <v>H</v>
      </c>
      <c r="E164" s="39">
        <v>15</v>
      </c>
      <c r="F164" s="25"/>
      <c r="H164" s="29"/>
      <c r="I164" s="22"/>
      <c r="J164" s="25"/>
    </row>
    <row r="165" spans="1:10">
      <c r="A165" s="22" t="s">
        <v>389</v>
      </c>
      <c r="B165" s="22" t="s">
        <v>389</v>
      </c>
      <c r="C165" s="28" t="s">
        <v>390</v>
      </c>
      <c r="D165" s="25" t="e">
        <f>VLOOKUP($C165,'PWR GP 2016-17 Groups'!$A$2:$B$206,2,0)</f>
        <v>#N/A</v>
      </c>
      <c r="F165" s="25"/>
      <c r="G165" s="25"/>
      <c r="H165" s="29"/>
      <c r="I165" s="22"/>
      <c r="J165" s="25"/>
    </row>
    <row r="166" spans="1:10">
      <c r="A166" s="22" t="s">
        <v>389</v>
      </c>
      <c r="B166" s="22" t="s">
        <v>389</v>
      </c>
      <c r="C166" s="28" t="s">
        <v>133</v>
      </c>
      <c r="D166" s="25" t="str">
        <f>VLOOKUP($C166,'PWR GP 2016-17 Groups'!$A$2:$B$206,2,0)</f>
        <v>I</v>
      </c>
      <c r="E166" s="39">
        <v>15</v>
      </c>
      <c r="F166" s="25"/>
      <c r="G166" s="25"/>
      <c r="H166" s="29"/>
      <c r="I166" s="22"/>
      <c r="J166" s="25"/>
    </row>
    <row r="167" spans="1:10">
      <c r="A167" s="22" t="s">
        <v>389</v>
      </c>
      <c r="B167" s="22" t="s">
        <v>389</v>
      </c>
      <c r="C167" s="31" t="s">
        <v>143</v>
      </c>
      <c r="D167" s="25" t="str">
        <f>VLOOKUP($C167,'PWR GP 2016-17 Groups'!$A$2:$B$206,2,0)</f>
        <v>J</v>
      </c>
      <c r="E167" s="39">
        <v>15</v>
      </c>
      <c r="F167" s="25"/>
      <c r="H167" s="29"/>
      <c r="I167" s="22"/>
    </row>
    <row r="168" spans="1:10">
      <c r="A168" s="22" t="s">
        <v>389</v>
      </c>
      <c r="B168" s="22" t="s">
        <v>389</v>
      </c>
      <c r="C168" s="28" t="s">
        <v>132</v>
      </c>
      <c r="D168" s="25" t="str">
        <f>VLOOKUP($C168,'PWR GP 2016-17 Groups'!$A$2:$B$206,2,0)</f>
        <v>J</v>
      </c>
      <c r="E168" s="39">
        <v>15</v>
      </c>
      <c r="F168" s="25"/>
      <c r="G168" s="25"/>
      <c r="H168" s="29"/>
      <c r="I168" s="22"/>
    </row>
    <row r="169" spans="1:10">
      <c r="A169" s="31" t="s">
        <v>389</v>
      </c>
      <c r="B169" s="22" t="s">
        <v>389</v>
      </c>
      <c r="C169" s="31" t="s">
        <v>208</v>
      </c>
      <c r="D169" s="25" t="str">
        <f>VLOOKUP($C169,'PWR GP 2016-17 Groups'!$A$2:$B$206,2,0)</f>
        <v>F</v>
      </c>
      <c r="E169" s="39">
        <v>15</v>
      </c>
      <c r="F169" s="25"/>
      <c r="G169" s="32"/>
      <c r="H169" s="26"/>
      <c r="I169" s="22"/>
    </row>
    <row r="170" spans="1:10">
      <c r="A170" s="31" t="s">
        <v>389</v>
      </c>
      <c r="B170" s="22" t="s">
        <v>389</v>
      </c>
      <c r="C170" s="31" t="s">
        <v>154</v>
      </c>
      <c r="D170" s="25" t="str">
        <f>VLOOKUP($C170,'PWR GP 2016-17 Groups'!$A$2:$B$206,2,0)</f>
        <v>K</v>
      </c>
      <c r="E170" s="39">
        <v>15</v>
      </c>
      <c r="F170" s="25"/>
      <c r="G170" s="32"/>
      <c r="H170" s="26"/>
      <c r="I170" s="22"/>
    </row>
    <row r="171" spans="1:10">
      <c r="A171" s="31" t="s">
        <v>389</v>
      </c>
      <c r="B171" s="22" t="s">
        <v>389</v>
      </c>
      <c r="C171" s="31" t="s">
        <v>391</v>
      </c>
      <c r="D171" s="25" t="e">
        <f>VLOOKUP($C171,'PWR GP 2016-17 Groups'!$A$2:$B$206,2,0)</f>
        <v>#N/A</v>
      </c>
      <c r="F171" s="25"/>
      <c r="G171" s="32"/>
      <c r="H171" s="26"/>
      <c r="I171" s="22"/>
    </row>
    <row r="172" spans="1:10">
      <c r="A172" s="31" t="s">
        <v>389</v>
      </c>
      <c r="B172" s="22" t="s">
        <v>389</v>
      </c>
      <c r="C172" s="31" t="s">
        <v>392</v>
      </c>
      <c r="D172" s="25" t="e">
        <f>VLOOKUP($C172,'PWR GP 2016-17 Groups'!$A$2:$B$206,2,0)</f>
        <v>#N/A</v>
      </c>
      <c r="F172" s="25"/>
      <c r="G172" s="32"/>
      <c r="H172" s="26"/>
      <c r="I172" s="22"/>
    </row>
    <row r="173" spans="1:10">
      <c r="A173" s="31" t="s">
        <v>389</v>
      </c>
      <c r="B173" s="22" t="s">
        <v>389</v>
      </c>
      <c r="C173" s="31" t="s">
        <v>155</v>
      </c>
      <c r="D173" s="25" t="str">
        <f>VLOOKUP($C173,'PWR GP 2016-17 Groups'!$A$2:$B$206,2,0)</f>
        <v>I</v>
      </c>
      <c r="E173" s="39">
        <v>15</v>
      </c>
      <c r="F173" s="25"/>
      <c r="G173" s="32"/>
      <c r="H173" s="26"/>
      <c r="I173" s="22"/>
    </row>
    <row r="174" spans="1:10">
      <c r="A174" s="31" t="s">
        <v>389</v>
      </c>
      <c r="B174" s="22" t="s">
        <v>389</v>
      </c>
      <c r="C174" s="31" t="s">
        <v>393</v>
      </c>
      <c r="D174" s="25" t="e">
        <f>VLOOKUP($C174,'PWR GP 2016-17 Groups'!$A$2:$B$206,2,0)</f>
        <v>#N/A</v>
      </c>
      <c r="F174" s="25"/>
      <c r="G174" s="32"/>
      <c r="H174" s="26"/>
      <c r="I174" s="22"/>
    </row>
    <row r="175" spans="1:10">
      <c r="A175" s="31" t="s">
        <v>389</v>
      </c>
      <c r="B175" s="22" t="s">
        <v>389</v>
      </c>
      <c r="C175" s="31" t="s">
        <v>394</v>
      </c>
      <c r="D175" s="25" t="e">
        <f>VLOOKUP($C175,'PWR GP 2016-17 Groups'!$A$2:$B$206,2,0)</f>
        <v>#N/A</v>
      </c>
      <c r="F175" s="25"/>
      <c r="G175" s="32"/>
      <c r="H175" s="26"/>
      <c r="I175" s="22"/>
    </row>
    <row r="176" spans="1:10">
      <c r="A176" s="31" t="s">
        <v>389</v>
      </c>
      <c r="B176" s="22" t="s">
        <v>389</v>
      </c>
      <c r="C176" s="31" t="s">
        <v>156</v>
      </c>
      <c r="D176" s="25" t="str">
        <f>VLOOKUP($C176,'PWR GP 2016-17 Groups'!$A$2:$B$206,2,0)</f>
        <v>A</v>
      </c>
      <c r="E176" s="39">
        <v>15</v>
      </c>
      <c r="F176" s="25"/>
      <c r="G176" s="32"/>
      <c r="H176" s="26"/>
      <c r="I176" s="22"/>
    </row>
    <row r="177" spans="1:9">
      <c r="A177" s="31" t="s">
        <v>389</v>
      </c>
      <c r="B177" s="22" t="s">
        <v>389</v>
      </c>
      <c r="C177" s="31" t="s">
        <v>395</v>
      </c>
      <c r="D177" s="25" t="e">
        <f>VLOOKUP($C177,'PWR GP 2016-17 Groups'!$A$2:$B$206,2,0)</f>
        <v>#N/A</v>
      </c>
      <c r="F177" s="25"/>
      <c r="G177" s="32"/>
      <c r="H177" s="26"/>
      <c r="I177" s="22"/>
    </row>
    <row r="178" spans="1:9">
      <c r="A178" s="31" t="s">
        <v>389</v>
      </c>
      <c r="B178" s="22" t="s">
        <v>389</v>
      </c>
      <c r="C178" s="31" t="s">
        <v>157</v>
      </c>
      <c r="D178" s="25" t="str">
        <f>VLOOKUP($C178,'PWR GP 2016-17 Groups'!$A$2:$B$206,2,0)</f>
        <v>C</v>
      </c>
      <c r="E178" s="39">
        <v>15</v>
      </c>
      <c r="F178" s="25"/>
      <c r="G178" s="32"/>
      <c r="H178" s="26"/>
      <c r="I178" s="22"/>
    </row>
    <row r="179" spans="1:9">
      <c r="A179" s="22" t="s">
        <v>389</v>
      </c>
      <c r="B179" s="22" t="s">
        <v>389</v>
      </c>
      <c r="C179" s="31" t="s">
        <v>139</v>
      </c>
      <c r="D179" s="25" t="str">
        <f>VLOOKUP($C179,'PWR GP 2016-17 Groups'!$A$2:$B$206,2,0)</f>
        <v>G</v>
      </c>
      <c r="E179" s="39">
        <v>15</v>
      </c>
      <c r="F179" s="25"/>
      <c r="H179" s="29"/>
      <c r="I179" s="22"/>
    </row>
    <row r="180" spans="1:9">
      <c r="A180" s="22" t="s">
        <v>389</v>
      </c>
      <c r="B180" s="22" t="s">
        <v>389</v>
      </c>
      <c r="C180" s="31" t="s">
        <v>141</v>
      </c>
      <c r="D180" s="25" t="str">
        <f>VLOOKUP($C180,'PWR GP 2016-17 Groups'!$A$2:$B$206,2,0)</f>
        <v>I</v>
      </c>
      <c r="E180" s="39">
        <v>15</v>
      </c>
      <c r="F180" s="25"/>
      <c r="H180" s="29"/>
      <c r="I180" s="22"/>
    </row>
    <row r="181" spans="1:9">
      <c r="I181" s="22"/>
    </row>
    <row r="182" spans="1:9">
      <c r="I182" s="22"/>
    </row>
    <row r="183" spans="1:9">
      <c r="I183" s="22"/>
    </row>
    <row r="184" spans="1:9">
      <c r="I184" s="22"/>
    </row>
    <row r="185" spans="1:9">
      <c r="I185" s="22"/>
    </row>
  </sheetData>
  <autoFilter ref="A1:E180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zoomScale="90" zoomScaleNormal="90" workbookViewId="0">
      <selection activeCell="G2" sqref="G2"/>
    </sheetView>
  </sheetViews>
  <sheetFormatPr defaultColWidth="9.140625" defaultRowHeight="15"/>
  <cols>
    <col min="1" max="1" width="28.140625" style="14" bestFit="1" customWidth="1"/>
    <col min="2" max="2" width="20.140625" style="15" customWidth="1"/>
    <col min="3" max="3" width="20.140625" style="16" bestFit="1" customWidth="1"/>
    <col min="4" max="4" width="22.42578125" style="16" bestFit="1" customWidth="1"/>
    <col min="5" max="5" width="19.28515625" style="16" customWidth="1"/>
    <col min="6" max="6" width="22.42578125" style="16" customWidth="1"/>
    <col min="7" max="7" width="26.85546875" style="13" customWidth="1"/>
    <col min="8" max="16384" width="9.140625" style="13"/>
  </cols>
  <sheetData>
    <row r="1" spans="1:8">
      <c r="A1" s="11" t="s">
        <v>218</v>
      </c>
      <c r="B1" s="12" t="s">
        <v>219</v>
      </c>
      <c r="C1" s="12" t="s">
        <v>220</v>
      </c>
      <c r="D1" s="12" t="s">
        <v>221</v>
      </c>
      <c r="E1" s="12" t="s">
        <v>222</v>
      </c>
      <c r="F1" s="12" t="s">
        <v>223</v>
      </c>
      <c r="G1" s="20" t="s">
        <v>509</v>
      </c>
      <c r="H1" s="20" t="s">
        <v>510</v>
      </c>
    </row>
    <row r="2" spans="1:8">
      <c r="A2" s="14" t="s">
        <v>158</v>
      </c>
      <c r="B2" s="19">
        <v>1.1701388888888891E-2</v>
      </c>
      <c r="C2" s="19">
        <v>1.2175925925925929E-2</v>
      </c>
      <c r="F2" s="18">
        <f t="shared" ref="F2:F34" si="0">MIN(B2:E2)</f>
        <v>1.1701388888888891E-2</v>
      </c>
      <c r="G2" s="13" t="str">
        <f>VLOOKUP($A2,'PWR GP 2016-17 Groups'!$A$2:$B$206,2,0)</f>
        <v>A</v>
      </c>
      <c r="H2" s="13">
        <v>20</v>
      </c>
    </row>
    <row r="3" spans="1:8">
      <c r="A3" s="14" t="s">
        <v>338</v>
      </c>
      <c r="B3" s="19">
        <v>1.2048611111111112E-2</v>
      </c>
      <c r="C3" s="19">
        <v>1.2291666666666666E-2</v>
      </c>
      <c r="D3" s="19">
        <v>1.2164351851851852E-2</v>
      </c>
      <c r="F3" s="18">
        <f t="shared" si="0"/>
        <v>1.2048611111111112E-2</v>
      </c>
      <c r="G3" s="13" t="str">
        <f>VLOOKUP($A3,'PWR GP 2016-17 Groups'!$A$2:$B$206,2,0)</f>
        <v>A</v>
      </c>
      <c r="H3" s="13">
        <v>18</v>
      </c>
    </row>
    <row r="4" spans="1:8">
      <c r="A4" s="14" t="s">
        <v>103</v>
      </c>
      <c r="C4" s="19">
        <v>1.2337962962962962E-2</v>
      </c>
      <c r="D4" s="19">
        <v>1.8229166666666668E-2</v>
      </c>
      <c r="E4" s="17">
        <v>1.3784722222222224E-2</v>
      </c>
      <c r="F4" s="18">
        <f t="shared" si="0"/>
        <v>1.2337962962962962E-2</v>
      </c>
      <c r="G4" s="13" t="str">
        <f>VLOOKUP($A4,'PWR GP 2016-17 Groups'!$A$2:$B$206,2,0)</f>
        <v>A</v>
      </c>
      <c r="H4" s="13">
        <v>16</v>
      </c>
    </row>
    <row r="5" spans="1:8">
      <c r="A5" s="14" t="s">
        <v>282</v>
      </c>
      <c r="B5" s="19">
        <v>1.2453703703703703E-2</v>
      </c>
      <c r="E5" s="17">
        <v>1.2581018518518519E-2</v>
      </c>
      <c r="F5" s="18">
        <f t="shared" si="0"/>
        <v>1.2453703703703703E-2</v>
      </c>
      <c r="G5" s="13" t="str">
        <f>VLOOKUP($A5,'PWR GP 2016-17 Groups'!$A$2:$B$206,2,0)</f>
        <v>A</v>
      </c>
      <c r="H5" s="13">
        <v>15</v>
      </c>
    </row>
    <row r="6" spans="1:8">
      <c r="A6" s="14" t="s">
        <v>196</v>
      </c>
      <c r="C6" s="19">
        <v>1.2592592592592593E-2</v>
      </c>
      <c r="E6" s="17">
        <v>1.2800925925925926E-2</v>
      </c>
      <c r="F6" s="18">
        <f t="shared" si="0"/>
        <v>1.2592592592592593E-2</v>
      </c>
      <c r="G6" s="13" t="str">
        <f>VLOOKUP($A6,'PWR GP 2016-17 Groups'!$A$2:$B$206,2,0)</f>
        <v>A</v>
      </c>
      <c r="H6" s="13">
        <v>14</v>
      </c>
    </row>
    <row r="7" spans="1:8">
      <c r="A7" s="14" t="s">
        <v>350</v>
      </c>
      <c r="D7" s="19">
        <v>1.2905092592592591E-2</v>
      </c>
      <c r="E7" s="17">
        <v>1.3136574074074077E-2</v>
      </c>
      <c r="F7" s="18">
        <f t="shared" si="0"/>
        <v>1.2905092592592591E-2</v>
      </c>
      <c r="G7" s="13" t="str">
        <f>VLOOKUP($A7,'PWR GP 2016-17 Groups'!$A$2:$B$206,2,0)</f>
        <v>A</v>
      </c>
      <c r="H7" s="13">
        <v>13</v>
      </c>
    </row>
    <row r="8" spans="1:8">
      <c r="A8" s="14" t="s">
        <v>271</v>
      </c>
      <c r="C8" s="19">
        <v>1.3564814814814816E-2</v>
      </c>
      <c r="D8" s="19">
        <v>1.2962962962962963E-2</v>
      </c>
      <c r="F8" s="18">
        <f t="shared" si="0"/>
        <v>1.2962962962962963E-2</v>
      </c>
      <c r="G8" s="13" t="str">
        <f>VLOOKUP($A8,'PWR GP 2016-17 Groups'!$A$2:$B$206,2,0)</f>
        <v>A</v>
      </c>
      <c r="H8" s="13">
        <v>12</v>
      </c>
    </row>
    <row r="9" spans="1:8">
      <c r="A9" s="14" t="s">
        <v>281</v>
      </c>
      <c r="B9" s="19">
        <v>1.3275462962962963E-2</v>
      </c>
      <c r="C9" s="19">
        <v>1.3344907407407408E-2</v>
      </c>
      <c r="D9" s="19">
        <v>1.3530092592592594E-2</v>
      </c>
      <c r="E9" s="17">
        <v>1.2997685185185183E-2</v>
      </c>
      <c r="F9" s="18">
        <f t="shared" si="0"/>
        <v>1.2997685185185183E-2</v>
      </c>
      <c r="G9" s="13" t="str">
        <f>VLOOKUP($A9,'PWR GP 2016-17 Groups'!$A$2:$B$206,2,0)</f>
        <v>A</v>
      </c>
      <c r="H9" s="13">
        <v>11</v>
      </c>
    </row>
    <row r="10" spans="1:8">
      <c r="A10" s="14" t="s">
        <v>109</v>
      </c>
      <c r="B10" s="19">
        <v>1.7083333333333336E-2</v>
      </c>
      <c r="C10" s="19">
        <v>1.329861111111111E-2</v>
      </c>
      <c r="D10" s="19">
        <v>1.3379629629629628E-2</v>
      </c>
      <c r="E10" s="17">
        <v>1.3055555555555556E-2</v>
      </c>
      <c r="F10" s="18">
        <f t="shared" si="0"/>
        <v>1.3055555555555556E-2</v>
      </c>
      <c r="G10" s="13" t="str">
        <f>VLOOKUP($A10,'PWR GP 2016-17 Groups'!$A$2:$B$206,2,0)</f>
        <v>A</v>
      </c>
      <c r="H10" s="13">
        <v>10</v>
      </c>
    </row>
    <row r="11" spans="1:8">
      <c r="A11" s="14" t="s">
        <v>239</v>
      </c>
      <c r="C11" s="19">
        <v>1.3842592592592594E-2</v>
      </c>
      <c r="D11" s="19">
        <v>1.3090277777777779E-2</v>
      </c>
      <c r="E11" s="17">
        <v>1.3182870370370371E-2</v>
      </c>
      <c r="F11" s="18">
        <f t="shared" si="0"/>
        <v>1.3090277777777779E-2</v>
      </c>
      <c r="G11" s="13" t="str">
        <f>VLOOKUP($A11,'PWR GP 2016-17 Groups'!$A$2:$B$206,2,0)</f>
        <v>A</v>
      </c>
      <c r="H11" s="13">
        <v>9</v>
      </c>
    </row>
    <row r="12" spans="1:8">
      <c r="A12" s="14" t="s">
        <v>351</v>
      </c>
      <c r="C12" s="19">
        <v>1.357638888888889E-2</v>
      </c>
      <c r="D12" s="19">
        <v>1.3136574074074077E-2</v>
      </c>
      <c r="F12" s="18">
        <f t="shared" si="0"/>
        <v>1.3136574074074077E-2</v>
      </c>
      <c r="G12" s="13" t="str">
        <f>VLOOKUP($A12,'PWR GP 2016-17 Groups'!$A$2:$B$206,2,0)</f>
        <v>B</v>
      </c>
      <c r="H12" s="13">
        <v>20</v>
      </c>
    </row>
    <row r="13" spans="1:8">
      <c r="A13" s="14" t="s">
        <v>313</v>
      </c>
      <c r="B13" s="19">
        <v>1.34375E-2</v>
      </c>
      <c r="D13" s="19">
        <v>1.315972222222222E-2</v>
      </c>
      <c r="F13" s="18">
        <f t="shared" si="0"/>
        <v>1.315972222222222E-2</v>
      </c>
      <c r="G13" s="13" t="e">
        <f>VLOOKUP($A13,'PWR GP 2016-17 Groups'!$A$2:$B$206,2,0)</f>
        <v>#N/A</v>
      </c>
    </row>
    <row r="14" spans="1:8">
      <c r="A14" s="14" t="s">
        <v>345</v>
      </c>
      <c r="B14" s="19">
        <v>1.3252314814814814E-2</v>
      </c>
      <c r="D14" s="19">
        <v>1.4814814814814814E-2</v>
      </c>
      <c r="F14" s="18">
        <f t="shared" si="0"/>
        <v>1.3252314814814814E-2</v>
      </c>
      <c r="G14" s="13" t="str">
        <f>VLOOKUP($A14,'PWR GP 2016-17 Groups'!$A$2:$B$206,2,0)</f>
        <v>B</v>
      </c>
      <c r="H14" s="13">
        <v>18</v>
      </c>
    </row>
    <row r="15" spans="1:8">
      <c r="A15" s="14" t="s">
        <v>326</v>
      </c>
      <c r="B15" s="19">
        <v>1.3344907407407408E-2</v>
      </c>
      <c r="C15" s="19">
        <v>1.3541666666666667E-2</v>
      </c>
      <c r="E15" s="17">
        <v>1.3703703703703704E-2</v>
      </c>
      <c r="F15" s="18">
        <f t="shared" si="0"/>
        <v>1.3344907407407408E-2</v>
      </c>
      <c r="G15" s="13" t="str">
        <f>VLOOKUP($A15,'PWR GP 2016-17 Groups'!$A$2:$B$206,2,0)</f>
        <v>B</v>
      </c>
      <c r="H15" s="13">
        <v>16</v>
      </c>
    </row>
    <row r="16" spans="1:8">
      <c r="A16" s="14" t="s">
        <v>346</v>
      </c>
      <c r="B16" s="19">
        <v>1.3993055555555555E-2</v>
      </c>
      <c r="C16" s="19">
        <v>1.4618055555555556E-2</v>
      </c>
      <c r="D16" s="19">
        <v>1.3391203703703704E-2</v>
      </c>
      <c r="E16" s="17">
        <v>1.3495370370370371E-2</v>
      </c>
      <c r="F16" s="18">
        <f t="shared" si="0"/>
        <v>1.3391203703703704E-2</v>
      </c>
      <c r="G16" s="13" t="str">
        <f>VLOOKUP($A16,'PWR GP 2016-17 Groups'!$A$2:$B$206,2,0)</f>
        <v>B</v>
      </c>
      <c r="H16" s="13">
        <v>15</v>
      </c>
    </row>
    <row r="17" spans="1:8">
      <c r="A17" s="14" t="s">
        <v>349</v>
      </c>
      <c r="B17" s="19">
        <v>1.4004629629629631E-2</v>
      </c>
      <c r="C17" s="19">
        <v>1.3993055555555555E-2</v>
      </c>
      <c r="D17" s="19">
        <v>1.34375E-2</v>
      </c>
      <c r="E17" s="17">
        <v>1.3935185185185184E-2</v>
      </c>
      <c r="F17" s="18">
        <f t="shared" si="0"/>
        <v>1.34375E-2</v>
      </c>
      <c r="G17" s="13" t="str">
        <f>VLOOKUP($A17,'PWR GP 2016-17 Groups'!$A$2:$B$206,2,0)</f>
        <v>A</v>
      </c>
      <c r="H17" s="13">
        <v>8</v>
      </c>
    </row>
    <row r="18" spans="1:8">
      <c r="A18" s="14" t="s">
        <v>106</v>
      </c>
      <c r="E18" s="17">
        <v>1.3472222222222221E-2</v>
      </c>
      <c r="F18" s="18">
        <f t="shared" si="0"/>
        <v>1.3472222222222221E-2</v>
      </c>
      <c r="G18" s="13" t="str">
        <f>VLOOKUP($A18,'PWR GP 2016-17 Groups'!$A$2:$B$206,2,0)</f>
        <v>A</v>
      </c>
      <c r="H18" s="13">
        <v>7</v>
      </c>
    </row>
    <row r="19" spans="1:8">
      <c r="A19" s="14" t="s">
        <v>336</v>
      </c>
      <c r="C19" s="19">
        <v>1.4097222222222221E-2</v>
      </c>
      <c r="D19" s="19">
        <v>1.3506944444444445E-2</v>
      </c>
      <c r="E19" s="17">
        <v>1.3773148148148147E-2</v>
      </c>
      <c r="F19" s="18">
        <f t="shared" si="0"/>
        <v>1.3506944444444445E-2</v>
      </c>
      <c r="G19" s="13" t="str">
        <f>VLOOKUP($A19,'PWR GP 2016-17 Groups'!$A$2:$B$206,2,0)</f>
        <v>B</v>
      </c>
      <c r="H19" s="13">
        <v>14</v>
      </c>
    </row>
    <row r="20" spans="1:8">
      <c r="A20" s="14" t="s">
        <v>256</v>
      </c>
      <c r="B20" s="19">
        <v>1.4305555555555557E-2</v>
      </c>
      <c r="C20" s="19">
        <v>1.3761574074074074E-2</v>
      </c>
      <c r="D20" s="19">
        <v>1.3553240740740741E-2</v>
      </c>
      <c r="E20" s="17">
        <v>1.3692129629629629E-2</v>
      </c>
      <c r="F20" s="18">
        <f t="shared" si="0"/>
        <v>1.3553240740740741E-2</v>
      </c>
      <c r="G20" s="13" t="str">
        <f>VLOOKUP($A20,'PWR GP 2016-17 Groups'!$A$2:$B$206,2,0)</f>
        <v>B</v>
      </c>
      <c r="H20" s="13">
        <v>13</v>
      </c>
    </row>
    <row r="21" spans="1:8">
      <c r="A21" s="14" t="s">
        <v>193</v>
      </c>
      <c r="C21" s="19">
        <v>1.3599537037037037E-2</v>
      </c>
      <c r="D21" s="19">
        <v>1.3634259259259257E-2</v>
      </c>
      <c r="E21" s="17">
        <v>1.4548611111111111E-2</v>
      </c>
      <c r="F21" s="18">
        <f t="shared" si="0"/>
        <v>1.3599537037037037E-2</v>
      </c>
      <c r="G21" s="13" t="str">
        <f>VLOOKUP($A21,'PWR GP 2016-17 Groups'!$A$2:$B$206,2,0)</f>
        <v>A</v>
      </c>
      <c r="H21" s="13">
        <v>6</v>
      </c>
    </row>
    <row r="22" spans="1:8">
      <c r="A22" s="14" t="s">
        <v>251</v>
      </c>
      <c r="E22" s="17">
        <v>1.3611111111111114E-2</v>
      </c>
      <c r="F22" s="18">
        <f t="shared" si="0"/>
        <v>1.3611111111111114E-2</v>
      </c>
      <c r="G22" s="13" t="str">
        <f>VLOOKUP($A22,'PWR GP 2016-17 Groups'!$A$2:$B$206,2,0)</f>
        <v>A</v>
      </c>
      <c r="H22" s="13">
        <v>5</v>
      </c>
    </row>
    <row r="23" spans="1:8">
      <c r="A23" s="14" t="s">
        <v>353</v>
      </c>
      <c r="D23" s="19">
        <v>1.3611111111111114E-2</v>
      </c>
      <c r="F23" s="18">
        <f t="shared" si="0"/>
        <v>1.3611111111111114E-2</v>
      </c>
      <c r="G23" s="13" t="str">
        <f>VLOOKUP($A23,'PWR GP 2016-17 Groups'!$A$2:$B$206,2,0)</f>
        <v>B</v>
      </c>
      <c r="H23" s="13">
        <v>12</v>
      </c>
    </row>
    <row r="24" spans="1:8">
      <c r="A24" s="14" t="s">
        <v>258</v>
      </c>
      <c r="C24" s="19">
        <v>1.3796296296296298E-2</v>
      </c>
      <c r="D24" s="19">
        <v>1.3657407407407408E-2</v>
      </c>
      <c r="F24" s="18">
        <f t="shared" si="0"/>
        <v>1.3657407407407408E-2</v>
      </c>
      <c r="G24" s="13" t="str">
        <f>VLOOKUP($A24,'PWR GP 2016-17 Groups'!$A$2:$B$206,2,0)</f>
        <v>A</v>
      </c>
      <c r="H24" s="13">
        <v>4</v>
      </c>
    </row>
    <row r="25" spans="1:8">
      <c r="A25" s="14" t="s">
        <v>518</v>
      </c>
      <c r="B25" s="19">
        <v>1.3692129629629629E-2</v>
      </c>
      <c r="C25" s="19">
        <v>1.7222222222222222E-2</v>
      </c>
      <c r="D25" s="19">
        <v>1.4282407407407409E-2</v>
      </c>
      <c r="E25" s="17">
        <v>1.7106481481481483E-2</v>
      </c>
      <c r="F25" s="18">
        <f t="shared" si="0"/>
        <v>1.3692129629629629E-2</v>
      </c>
      <c r="G25" s="13" t="str">
        <f>VLOOKUP($A25,'PWR GP 2016-17 Groups'!$A$2:$B$206,2,0)</f>
        <v>B</v>
      </c>
      <c r="H25" s="13">
        <v>11</v>
      </c>
    </row>
    <row r="26" spans="1:8">
      <c r="A26" s="14" t="s">
        <v>159</v>
      </c>
      <c r="B26" s="19">
        <v>1.3715277777777778E-2</v>
      </c>
      <c r="C26" s="19">
        <v>1.4317129629629631E-2</v>
      </c>
      <c r="E26" s="17">
        <v>1.4328703703703703E-2</v>
      </c>
      <c r="F26" s="18">
        <f t="shared" si="0"/>
        <v>1.3715277777777778E-2</v>
      </c>
      <c r="G26" s="13" t="e">
        <f>VLOOKUP($A26,'PWR GP 2016-17 Groups'!$A$2:$B$206,2,0)</f>
        <v>#N/A</v>
      </c>
    </row>
    <row r="27" spans="1:8">
      <c r="A27" s="14" t="s">
        <v>191</v>
      </c>
      <c r="C27" s="19">
        <v>1.3715277777777778E-2</v>
      </c>
      <c r="D27" s="19">
        <v>1.6307870370370372E-2</v>
      </c>
      <c r="E27" s="17">
        <v>1.4108796296296295E-2</v>
      </c>
      <c r="F27" s="18">
        <f t="shared" si="0"/>
        <v>1.3715277777777778E-2</v>
      </c>
      <c r="G27" s="13" t="str">
        <f>VLOOKUP($A27,'PWR GP 2016-17 Groups'!$A$2:$B$206,2,0)</f>
        <v>B</v>
      </c>
      <c r="H27" s="13">
        <v>10</v>
      </c>
    </row>
    <row r="28" spans="1:8">
      <c r="A28" s="14" t="s">
        <v>300</v>
      </c>
      <c r="B28" s="19">
        <v>1.3773148148148147E-2</v>
      </c>
      <c r="C28" s="19">
        <v>1.4675925925925926E-2</v>
      </c>
      <c r="F28" s="18">
        <f t="shared" si="0"/>
        <v>1.3773148148148147E-2</v>
      </c>
      <c r="G28" s="13" t="str">
        <f>VLOOKUP($A28,'PWR GP 2016-17 Groups'!$A$2:$B$206,2,0)</f>
        <v>B</v>
      </c>
      <c r="H28" s="13">
        <v>9</v>
      </c>
    </row>
    <row r="29" spans="1:8">
      <c r="A29" s="14" t="s">
        <v>265</v>
      </c>
      <c r="B29" s="19">
        <v>1.4247685185185184E-2</v>
      </c>
      <c r="C29" s="19">
        <v>1.4745370370370372E-2</v>
      </c>
      <c r="D29" s="19">
        <v>1.3807870370370371E-2</v>
      </c>
      <c r="F29" s="18">
        <f t="shared" si="0"/>
        <v>1.3807870370370371E-2</v>
      </c>
      <c r="G29" s="13" t="e">
        <f>VLOOKUP($A29,'PWR GP 2016-17 Groups'!$A$2:$B$206,2,0)</f>
        <v>#N/A</v>
      </c>
    </row>
    <row r="30" spans="1:8">
      <c r="A30" s="14" t="s">
        <v>297</v>
      </c>
      <c r="B30" s="19">
        <v>1.3819444444444445E-2</v>
      </c>
      <c r="C30" s="19">
        <v>1.5057870370370369E-2</v>
      </c>
      <c r="D30" s="19">
        <v>1.4884259259259259E-2</v>
      </c>
      <c r="E30" s="17">
        <v>1.5405092592592593E-2</v>
      </c>
      <c r="F30" s="18">
        <f t="shared" si="0"/>
        <v>1.3819444444444445E-2</v>
      </c>
      <c r="G30" s="13" t="str">
        <f>VLOOKUP($A30,'PWR GP 2016-17 Groups'!$A$2:$B$206,2,0)</f>
        <v>B</v>
      </c>
      <c r="H30" s="13">
        <v>8</v>
      </c>
    </row>
    <row r="31" spans="1:8">
      <c r="A31" s="14" t="s">
        <v>310</v>
      </c>
      <c r="B31" s="19">
        <v>1.4108796296296295E-2</v>
      </c>
      <c r="C31" s="19">
        <v>1.4039351851851851E-2</v>
      </c>
      <c r="D31" s="19">
        <v>1.4166666666666666E-2</v>
      </c>
      <c r="F31" s="18">
        <f t="shared" si="0"/>
        <v>1.4039351851851851E-2</v>
      </c>
      <c r="G31" s="13" t="str">
        <f>VLOOKUP($A31,'PWR GP 2016-17 Groups'!$A$2:$B$206,2,0)</f>
        <v>B</v>
      </c>
      <c r="H31" s="13">
        <v>7</v>
      </c>
    </row>
    <row r="32" spans="1:8">
      <c r="A32" s="14" t="s">
        <v>116</v>
      </c>
      <c r="C32" s="19">
        <v>1.4722222222222222E-2</v>
      </c>
      <c r="D32" s="19">
        <v>1.4074074074074074E-2</v>
      </c>
      <c r="F32" s="18">
        <f t="shared" si="0"/>
        <v>1.4074074074074074E-2</v>
      </c>
      <c r="G32" s="13" t="str">
        <f>VLOOKUP($A32,'PWR GP 2016-17 Groups'!$A$2:$B$206,2,0)</f>
        <v>C</v>
      </c>
      <c r="H32" s="13">
        <v>20</v>
      </c>
    </row>
    <row r="33" spans="1:8">
      <c r="A33" s="14" t="s">
        <v>348</v>
      </c>
      <c r="B33" s="19">
        <v>1.4340277777777776E-2</v>
      </c>
      <c r="E33" s="17">
        <v>1.4421296296296295E-2</v>
      </c>
      <c r="F33" s="18">
        <f t="shared" si="0"/>
        <v>1.4340277777777776E-2</v>
      </c>
      <c r="G33" s="13" t="str">
        <f>VLOOKUP($A33,'PWR GP 2016-17 Groups'!$A$2:$B$206,2,0)</f>
        <v>C</v>
      </c>
      <c r="H33" s="13">
        <v>18</v>
      </c>
    </row>
    <row r="34" spans="1:8">
      <c r="A34" s="14" t="s">
        <v>525</v>
      </c>
      <c r="B34" s="19"/>
      <c r="D34" s="17">
        <v>1.4351851851851852E-2</v>
      </c>
      <c r="E34" s="17"/>
      <c r="F34" s="18">
        <f t="shared" si="0"/>
        <v>1.4351851851851852E-2</v>
      </c>
      <c r="G34" s="13" t="str">
        <f>VLOOKUP($A34,'PWR GP 2016-17 Groups'!$A$2:$B$206,2,0)</f>
        <v>B</v>
      </c>
      <c r="H34" s="13">
        <v>6</v>
      </c>
    </row>
    <row r="35" spans="1:8">
      <c r="A35" s="14" t="s">
        <v>161</v>
      </c>
      <c r="B35" s="19">
        <v>1.4664351851851852E-2</v>
      </c>
      <c r="D35" s="19">
        <v>1.4444444444444446E-2</v>
      </c>
      <c r="F35" s="18">
        <f t="shared" ref="F35:F66" si="1">MIN(B35:E35)</f>
        <v>1.4444444444444446E-2</v>
      </c>
      <c r="G35" s="13" t="str">
        <f>VLOOKUP($A35,'PWR GP 2016-17 Groups'!$A$2:$B$206,2,0)</f>
        <v>B</v>
      </c>
      <c r="H35" s="13">
        <v>5</v>
      </c>
    </row>
    <row r="36" spans="1:8">
      <c r="A36" s="14" t="s">
        <v>342</v>
      </c>
      <c r="B36" s="19">
        <v>1.4502314814814815E-2</v>
      </c>
      <c r="F36" s="18">
        <f t="shared" si="1"/>
        <v>1.4502314814814815E-2</v>
      </c>
      <c r="G36" s="13" t="str">
        <f>VLOOKUP($A36,'PWR GP 2016-17 Groups'!$A$2:$B$206,2,0)</f>
        <v>C</v>
      </c>
      <c r="H36" s="13">
        <v>16</v>
      </c>
    </row>
    <row r="37" spans="1:8">
      <c r="A37" s="14" t="s">
        <v>160</v>
      </c>
      <c r="B37" s="19">
        <v>1.4537037037037038E-2</v>
      </c>
      <c r="C37" s="19">
        <v>1.4652777777777778E-2</v>
      </c>
      <c r="F37" s="18">
        <f t="shared" si="1"/>
        <v>1.4537037037037038E-2</v>
      </c>
      <c r="G37" s="13" t="str">
        <f>VLOOKUP($A37,'PWR GP 2016-17 Groups'!$A$2:$B$206,2,0)</f>
        <v>C</v>
      </c>
      <c r="H37" s="13">
        <v>15</v>
      </c>
    </row>
    <row r="38" spans="1:8">
      <c r="A38" s="14" t="s">
        <v>322</v>
      </c>
      <c r="B38" s="19">
        <v>1.4537037037037038E-2</v>
      </c>
      <c r="C38" s="19">
        <v>1.5208333333333332E-2</v>
      </c>
      <c r="D38" s="19">
        <v>1.5405092592592593E-2</v>
      </c>
      <c r="E38" s="17">
        <v>1.4641203703703703E-2</v>
      </c>
      <c r="F38" s="18">
        <f t="shared" si="1"/>
        <v>1.4537037037037038E-2</v>
      </c>
      <c r="G38" s="13" t="str">
        <f>VLOOKUP($A38,'PWR GP 2016-17 Groups'!$A$2:$B$206,2,0)</f>
        <v>C</v>
      </c>
      <c r="H38" s="13">
        <v>14</v>
      </c>
    </row>
    <row r="39" spans="1:8">
      <c r="A39" s="14" t="s">
        <v>330</v>
      </c>
      <c r="D39" s="19">
        <v>1.4606481481481482E-2</v>
      </c>
      <c r="F39" s="18">
        <f t="shared" si="1"/>
        <v>1.4606481481481482E-2</v>
      </c>
      <c r="G39" s="13" t="str">
        <f>VLOOKUP($A39,'PWR GP 2016-17 Groups'!$A$2:$B$206,2,0)</f>
        <v>B</v>
      </c>
      <c r="H39" s="13">
        <v>4</v>
      </c>
    </row>
    <row r="40" spans="1:8">
      <c r="A40" s="14" t="s">
        <v>121</v>
      </c>
      <c r="C40" s="19">
        <v>1.5590277777777778E-2</v>
      </c>
      <c r="D40" s="19">
        <v>1.4884259259259259E-2</v>
      </c>
      <c r="E40" s="17">
        <v>1.5243055555555557E-2</v>
      </c>
      <c r="F40" s="18">
        <f t="shared" si="1"/>
        <v>1.4884259259259259E-2</v>
      </c>
      <c r="G40" s="13" t="str">
        <f>VLOOKUP($A40,'PWR GP 2016-17 Groups'!$A$2:$B$206,2,0)</f>
        <v>D</v>
      </c>
      <c r="H40" s="13">
        <v>20</v>
      </c>
    </row>
    <row r="41" spans="1:8">
      <c r="A41" s="14" t="s">
        <v>327</v>
      </c>
      <c r="B41" s="19">
        <v>1.6203703703703703E-2</v>
      </c>
      <c r="C41" s="19">
        <v>1.5335648148148147E-2</v>
      </c>
      <c r="D41" s="19">
        <v>1.4884259259259259E-2</v>
      </c>
      <c r="E41" s="17">
        <v>1.4988425925925926E-2</v>
      </c>
      <c r="F41" s="18">
        <f t="shared" si="1"/>
        <v>1.4884259259259259E-2</v>
      </c>
      <c r="G41" s="13" t="str">
        <f>VLOOKUP($A41,'PWR GP 2016-17 Groups'!$A$2:$B$206,2,0)</f>
        <v>D</v>
      </c>
      <c r="H41" s="13">
        <v>18</v>
      </c>
    </row>
    <row r="42" spans="1:8">
      <c r="A42" s="14" t="s">
        <v>162</v>
      </c>
      <c r="B42" s="19">
        <v>1.5046296296296295E-2</v>
      </c>
      <c r="D42" s="19">
        <v>1.4895833333333332E-2</v>
      </c>
      <c r="F42" s="18">
        <f t="shared" si="1"/>
        <v>1.4895833333333332E-2</v>
      </c>
      <c r="G42" s="13" t="str">
        <f>VLOOKUP($A42,'PWR GP 2016-17 Groups'!$A$2:$B$206,2,0)</f>
        <v>B</v>
      </c>
      <c r="H42" s="13">
        <v>3</v>
      </c>
    </row>
    <row r="43" spans="1:8">
      <c r="A43" s="14" t="s">
        <v>332</v>
      </c>
      <c r="E43" s="17">
        <v>1.4918981481481483E-2</v>
      </c>
      <c r="F43" s="18">
        <f t="shared" si="1"/>
        <v>1.4918981481481483E-2</v>
      </c>
      <c r="G43" s="13" t="str">
        <f>VLOOKUP($A43,'PWR GP 2016-17 Groups'!$A$2:$B$206,2,0)</f>
        <v>C</v>
      </c>
      <c r="H43" s="13">
        <v>13</v>
      </c>
    </row>
    <row r="44" spans="1:8">
      <c r="A44" s="14" t="s">
        <v>273</v>
      </c>
      <c r="D44" s="19">
        <v>1.4965277777777779E-2</v>
      </c>
      <c r="E44" s="17">
        <v>1.5011574074074075E-2</v>
      </c>
      <c r="F44" s="18">
        <f t="shared" si="1"/>
        <v>1.4965277777777779E-2</v>
      </c>
      <c r="G44" s="13" t="str">
        <f>VLOOKUP($A44,'PWR GP 2016-17 Groups'!$A$2:$B$206,2,0)</f>
        <v>B</v>
      </c>
      <c r="H44" s="13">
        <v>2</v>
      </c>
    </row>
    <row r="45" spans="1:8">
      <c r="A45" s="14" t="s">
        <v>279</v>
      </c>
      <c r="D45" s="19">
        <v>1.4988425925925926E-2</v>
      </c>
      <c r="E45" s="17">
        <v>1.5578703703703704E-2</v>
      </c>
      <c r="F45" s="18">
        <f t="shared" si="1"/>
        <v>1.4988425925925926E-2</v>
      </c>
      <c r="G45" s="13" t="str">
        <f>VLOOKUP($A45,'PWR GP 2016-17 Groups'!$A$2:$B$206,2,0)</f>
        <v>A</v>
      </c>
      <c r="H45" s="13">
        <v>3</v>
      </c>
    </row>
    <row r="46" spans="1:8">
      <c r="A46" s="14" t="s">
        <v>343</v>
      </c>
      <c r="D46" s="19">
        <v>1.4988425925925926E-2</v>
      </c>
      <c r="F46" s="18">
        <f t="shared" si="1"/>
        <v>1.4988425925925926E-2</v>
      </c>
      <c r="G46" s="13" t="str">
        <f>VLOOKUP($A46,'PWR GP 2016-17 Groups'!$A$2:$B$206,2,0)</f>
        <v>A</v>
      </c>
      <c r="H46" s="13">
        <v>2</v>
      </c>
    </row>
    <row r="47" spans="1:8">
      <c r="A47" s="14" t="s">
        <v>178</v>
      </c>
      <c r="C47" s="19">
        <v>1.5462962962962963E-2</v>
      </c>
      <c r="D47" s="19">
        <v>1.5046296296296295E-2</v>
      </c>
      <c r="E47" s="17">
        <v>1.5648148148148151E-2</v>
      </c>
      <c r="F47" s="18">
        <f t="shared" si="1"/>
        <v>1.5046296296296295E-2</v>
      </c>
      <c r="G47" s="13" t="str">
        <f>VLOOKUP($A47,'PWR GP 2016-17 Groups'!$A$2:$B$206,2,0)</f>
        <v>D</v>
      </c>
      <c r="H47" s="13">
        <v>16</v>
      </c>
    </row>
    <row r="48" spans="1:8">
      <c r="A48" s="14" t="s">
        <v>117</v>
      </c>
      <c r="C48" s="19">
        <v>1.5219907407407409E-2</v>
      </c>
      <c r="D48" s="19">
        <v>1.5127314814814816E-2</v>
      </c>
      <c r="F48" s="18">
        <f t="shared" si="1"/>
        <v>1.5127314814814816E-2</v>
      </c>
      <c r="G48" s="13" t="str">
        <f>VLOOKUP($A48,'PWR GP 2016-17 Groups'!$A$2:$B$206,2,0)</f>
        <v>C</v>
      </c>
      <c r="H48" s="13">
        <v>12</v>
      </c>
    </row>
    <row r="49" spans="1:8">
      <c r="A49" s="14" t="s">
        <v>298</v>
      </c>
      <c r="B49" s="19">
        <v>1.5185185185185185E-2</v>
      </c>
      <c r="C49" s="19">
        <v>1.5196759259259259E-2</v>
      </c>
      <c r="D49" s="19">
        <v>1.5763888888888886E-2</v>
      </c>
      <c r="E49" s="17">
        <v>1.6469907407407405E-2</v>
      </c>
      <c r="F49" s="18">
        <f t="shared" si="1"/>
        <v>1.5185185185185185E-2</v>
      </c>
      <c r="G49" s="13" t="str">
        <f>VLOOKUP($A49,'PWR GP 2016-17 Groups'!$A$2:$B$206,2,0)</f>
        <v>D</v>
      </c>
      <c r="H49" s="13">
        <v>15</v>
      </c>
    </row>
    <row r="50" spans="1:8">
      <c r="A50" s="14" t="s">
        <v>316</v>
      </c>
      <c r="C50" s="19">
        <v>1.5231481481481483E-2</v>
      </c>
      <c r="F50" s="18">
        <f t="shared" si="1"/>
        <v>1.5231481481481483E-2</v>
      </c>
      <c r="G50" s="13" t="str">
        <f>VLOOKUP($A50,'PWR GP 2016-17 Groups'!$A$2:$B$206,2,0)</f>
        <v>D</v>
      </c>
      <c r="H50" s="13">
        <v>14</v>
      </c>
    </row>
    <row r="51" spans="1:8">
      <c r="A51" s="14" t="s">
        <v>331</v>
      </c>
      <c r="B51" s="19">
        <v>1.5324074074074073E-2</v>
      </c>
      <c r="C51" s="19">
        <v>1.5439814814814816E-2</v>
      </c>
      <c r="D51" s="19">
        <v>1.5277777777777777E-2</v>
      </c>
      <c r="F51" s="18">
        <f t="shared" si="1"/>
        <v>1.5277777777777777E-2</v>
      </c>
      <c r="G51" s="13" t="str">
        <f>VLOOKUP($A51,'PWR GP 2016-17 Groups'!$A$2:$B$206,2,0)</f>
        <v>C</v>
      </c>
      <c r="H51" s="13">
        <v>11</v>
      </c>
    </row>
    <row r="52" spans="1:8">
      <c r="A52" s="14" t="s">
        <v>264</v>
      </c>
      <c r="C52" s="19">
        <v>1.53125E-2</v>
      </c>
      <c r="F52" s="18">
        <f t="shared" si="1"/>
        <v>1.53125E-2</v>
      </c>
      <c r="G52" s="13" t="str">
        <f>VLOOKUP($A52,'PWR GP 2016-17 Groups'!$A$2:$B$206,2,0)</f>
        <v>C</v>
      </c>
      <c r="H52" s="13">
        <v>10</v>
      </c>
    </row>
    <row r="53" spans="1:8">
      <c r="A53" s="14" t="s">
        <v>263</v>
      </c>
      <c r="D53" s="19">
        <v>1.539351851851852E-2</v>
      </c>
      <c r="E53" s="17">
        <v>1.5625E-2</v>
      </c>
      <c r="F53" s="18">
        <f t="shared" si="1"/>
        <v>1.539351851851852E-2</v>
      </c>
      <c r="G53" s="13" t="e">
        <f>VLOOKUP($A53,'PWR GP 2016-17 Groups'!$A$2:$B$206,2,0)</f>
        <v>#N/A</v>
      </c>
    </row>
    <row r="54" spans="1:8">
      <c r="A54" s="14" t="s">
        <v>192</v>
      </c>
      <c r="D54" s="19">
        <v>1.5625E-2</v>
      </c>
      <c r="E54" s="17">
        <v>1.5520833333333333E-2</v>
      </c>
      <c r="F54" s="18">
        <f t="shared" si="1"/>
        <v>1.5520833333333333E-2</v>
      </c>
      <c r="G54" s="13" t="str">
        <f>VLOOKUP($A54,'PWR GP 2016-17 Groups'!$A$2:$B$206,2,0)</f>
        <v>C</v>
      </c>
      <c r="H54" s="13">
        <v>9</v>
      </c>
    </row>
    <row r="55" spans="1:8">
      <c r="A55" s="14" t="s">
        <v>319</v>
      </c>
      <c r="C55" s="19">
        <v>1.5532407407407406E-2</v>
      </c>
      <c r="D55" s="19">
        <v>1.5717592592592592E-2</v>
      </c>
      <c r="F55" s="18">
        <f t="shared" si="1"/>
        <v>1.5532407407407406E-2</v>
      </c>
      <c r="G55" s="13" t="str">
        <f>VLOOKUP($A55,'PWR GP 2016-17 Groups'!$A$2:$B$206,2,0)</f>
        <v>D</v>
      </c>
      <c r="H55" s="13">
        <v>13</v>
      </c>
    </row>
    <row r="56" spans="1:8">
      <c r="A56" s="14" t="s">
        <v>118</v>
      </c>
      <c r="B56" s="19">
        <v>1.554398148148148E-2</v>
      </c>
      <c r="C56" s="19">
        <v>1.6342592592592593E-2</v>
      </c>
      <c r="D56" s="19">
        <v>1.7905092592592594E-2</v>
      </c>
      <c r="E56" s="17">
        <v>1.5972222222222224E-2</v>
      </c>
      <c r="F56" s="18">
        <f t="shared" si="1"/>
        <v>1.554398148148148E-2</v>
      </c>
      <c r="G56" s="13" t="str">
        <f>VLOOKUP($A56,'PWR GP 2016-17 Groups'!$A$2:$B$206,2,0)</f>
        <v>D</v>
      </c>
      <c r="H56" s="13">
        <v>12</v>
      </c>
    </row>
    <row r="57" spans="1:8">
      <c r="A57" s="14" t="s">
        <v>163</v>
      </c>
      <c r="B57" s="19">
        <v>1.5636574074074074E-2</v>
      </c>
      <c r="F57" s="18">
        <f t="shared" si="1"/>
        <v>1.5636574074074074E-2</v>
      </c>
      <c r="G57" s="13" t="str">
        <f>VLOOKUP($A57,'PWR GP 2016-17 Groups'!$A$2:$B$206,2,0)</f>
        <v>D</v>
      </c>
      <c r="H57" s="13">
        <v>11</v>
      </c>
    </row>
    <row r="58" spans="1:8">
      <c r="A58" s="14" t="s">
        <v>257</v>
      </c>
      <c r="C58" s="19">
        <v>1.5682870370370371E-2</v>
      </c>
      <c r="D58" s="19">
        <v>1.5844907407407408E-2</v>
      </c>
      <c r="E58" s="17">
        <v>1.6527777777777777E-2</v>
      </c>
      <c r="F58" s="18">
        <f t="shared" si="1"/>
        <v>1.5682870370370371E-2</v>
      </c>
      <c r="G58" s="13" t="str">
        <f>VLOOKUP($A58,'PWR GP 2016-17 Groups'!$A$2:$B$206,2,0)</f>
        <v>D</v>
      </c>
      <c r="H58" s="13">
        <v>10</v>
      </c>
    </row>
    <row r="59" spans="1:8">
      <c r="A59" s="14" t="s">
        <v>301</v>
      </c>
      <c r="B59" s="19">
        <v>2.3078703703703702E-2</v>
      </c>
      <c r="C59" s="19">
        <v>1.6458333333333332E-2</v>
      </c>
      <c r="D59" s="19">
        <v>1.5983796296296295E-2</v>
      </c>
      <c r="E59" s="17">
        <v>1.5682870370370371E-2</v>
      </c>
      <c r="F59" s="18">
        <f t="shared" si="1"/>
        <v>1.5682870370370371E-2</v>
      </c>
      <c r="G59" s="13" t="str">
        <f>VLOOKUP($A59,'PWR GP 2016-17 Groups'!$A$2:$B$206,2,0)</f>
        <v>E</v>
      </c>
      <c r="H59" s="13">
        <v>20</v>
      </c>
    </row>
    <row r="60" spans="1:8">
      <c r="A60" s="14" t="s">
        <v>305</v>
      </c>
      <c r="B60" s="19">
        <v>1.5752314814814813E-2</v>
      </c>
      <c r="F60" s="18">
        <f t="shared" si="1"/>
        <v>1.5752314814814813E-2</v>
      </c>
      <c r="G60" s="13" t="e">
        <f>VLOOKUP($A60,'PWR GP 2016-17 Groups'!$A$2:$B$206,2,0)</f>
        <v>#N/A</v>
      </c>
    </row>
    <row r="61" spans="1:8">
      <c r="A61" s="14" t="s">
        <v>334</v>
      </c>
      <c r="E61" s="17">
        <v>1.5763888888888886E-2</v>
      </c>
      <c r="F61" s="18">
        <f t="shared" si="1"/>
        <v>1.5763888888888886E-2</v>
      </c>
      <c r="G61" s="13" t="e">
        <f>VLOOKUP($A61,'PWR GP 2016-17 Groups'!$A$2:$B$206,2,0)</f>
        <v>#N/A</v>
      </c>
    </row>
    <row r="62" spans="1:8">
      <c r="A62" s="14" t="s">
        <v>227</v>
      </c>
      <c r="E62" s="17">
        <v>1.579861111111111E-2</v>
      </c>
      <c r="F62" s="18">
        <f t="shared" si="1"/>
        <v>1.579861111111111E-2</v>
      </c>
      <c r="G62" s="13" t="str">
        <f>VLOOKUP($A62,'PWR GP 2016-17 Groups'!$A$2:$B$206,2,0)</f>
        <v>D</v>
      </c>
      <c r="H62" s="13">
        <v>9</v>
      </c>
    </row>
    <row r="63" spans="1:8">
      <c r="A63" s="14" t="s">
        <v>274</v>
      </c>
      <c r="B63" s="19">
        <v>1.6122685185185184E-2</v>
      </c>
      <c r="C63" s="19">
        <v>1.6898148148148148E-2</v>
      </c>
      <c r="D63" s="19">
        <v>1.5949074074074074E-2</v>
      </c>
      <c r="E63" s="17">
        <v>1.6712962962962961E-2</v>
      </c>
      <c r="F63" s="18">
        <f t="shared" si="1"/>
        <v>1.5949074074074074E-2</v>
      </c>
      <c r="G63" s="13" t="str">
        <f>VLOOKUP($A63,'PWR GP 2016-17 Groups'!$A$2:$B$206,2,0)</f>
        <v>C</v>
      </c>
      <c r="H63" s="13">
        <v>8</v>
      </c>
    </row>
    <row r="64" spans="1:8">
      <c r="A64" s="14" t="s">
        <v>275</v>
      </c>
      <c r="B64" s="19">
        <v>1.622685185185185E-2</v>
      </c>
      <c r="C64" s="19">
        <v>4.1655092592592598E-2</v>
      </c>
      <c r="D64" s="19">
        <v>1.653935185185185E-2</v>
      </c>
      <c r="E64" s="17">
        <v>1.5972222222222224E-2</v>
      </c>
      <c r="F64" s="18">
        <f t="shared" si="1"/>
        <v>1.5972222222222224E-2</v>
      </c>
      <c r="G64" s="13" t="str">
        <f>VLOOKUP($A64,'PWR GP 2016-17 Groups'!$A$2:$B$206,2,0)</f>
        <v>D</v>
      </c>
      <c r="H64" s="13">
        <v>8</v>
      </c>
    </row>
    <row r="65" spans="1:8">
      <c r="A65" s="14" t="s">
        <v>194</v>
      </c>
      <c r="D65" s="19">
        <v>1.6076388888888887E-2</v>
      </c>
      <c r="F65" s="18">
        <f t="shared" si="1"/>
        <v>1.6076388888888887E-2</v>
      </c>
      <c r="G65" s="13" t="str">
        <f>VLOOKUP($A65,'PWR GP 2016-17 Groups'!$A$2:$B$206,2,0)</f>
        <v>E</v>
      </c>
      <c r="H65" s="13">
        <v>18</v>
      </c>
    </row>
    <row r="66" spans="1:8">
      <c r="A66" s="14" t="s">
        <v>230</v>
      </c>
      <c r="B66" s="19">
        <v>1.6944444444444443E-2</v>
      </c>
      <c r="D66" s="19">
        <v>1.6527777777777777E-2</v>
      </c>
      <c r="E66" s="17">
        <v>1.6111111111111111E-2</v>
      </c>
      <c r="F66" s="18">
        <f t="shared" si="1"/>
        <v>1.6111111111111111E-2</v>
      </c>
      <c r="G66" s="13" t="str">
        <f>VLOOKUP($A66,'PWR GP 2016-17 Groups'!$A$2:$B$206,2,0)</f>
        <v>E</v>
      </c>
      <c r="H66" s="13">
        <v>16</v>
      </c>
    </row>
    <row r="67" spans="1:8">
      <c r="A67" s="14" t="s">
        <v>344</v>
      </c>
      <c r="B67" s="19">
        <v>1.6180555555555556E-2</v>
      </c>
      <c r="F67" s="18">
        <f t="shared" ref="F67:F99" si="2">MIN(B67:E67)</f>
        <v>1.6180555555555556E-2</v>
      </c>
      <c r="G67" s="13" t="str">
        <f>VLOOKUP($A67,'PWR GP 2016-17 Groups'!$A$2:$B$206,2,0)</f>
        <v>B</v>
      </c>
      <c r="H67" s="13">
        <v>1</v>
      </c>
    </row>
    <row r="68" spans="1:8">
      <c r="A68" s="14" t="s">
        <v>224</v>
      </c>
      <c r="E68" s="17">
        <v>1.6192129629629629E-2</v>
      </c>
      <c r="F68" s="18">
        <f t="shared" si="2"/>
        <v>1.6192129629629629E-2</v>
      </c>
      <c r="G68" s="13" t="str">
        <f>VLOOKUP($A68,'PWR GP 2016-17 Groups'!$A$2:$B$206,2,0)</f>
        <v>D</v>
      </c>
      <c r="H68" s="13">
        <v>7</v>
      </c>
    </row>
    <row r="69" spans="1:8">
      <c r="A69" s="14" t="s">
        <v>247</v>
      </c>
      <c r="C69" s="19">
        <v>1.6203703703703703E-2</v>
      </c>
      <c r="F69" s="18">
        <f t="shared" si="2"/>
        <v>1.6203703703703703E-2</v>
      </c>
      <c r="G69" s="13" t="str">
        <f>VLOOKUP($A69,'PWR GP 2016-17 Groups'!$A$2:$B$206,2,0)</f>
        <v>E</v>
      </c>
      <c r="H69" s="13">
        <v>15</v>
      </c>
    </row>
    <row r="70" spans="1:8">
      <c r="A70" s="14" t="s">
        <v>237</v>
      </c>
      <c r="C70" s="19">
        <v>1.7013888888888887E-2</v>
      </c>
      <c r="D70" s="19">
        <v>1.6249999999999997E-2</v>
      </c>
      <c r="E70" s="17">
        <v>1.7708333333333333E-2</v>
      </c>
      <c r="F70" s="18">
        <f t="shared" si="2"/>
        <v>1.6249999999999997E-2</v>
      </c>
      <c r="G70" s="13" t="str">
        <f>VLOOKUP($A70,'PWR GP 2016-17 Groups'!$A$2:$B$206,2,0)</f>
        <v>D</v>
      </c>
      <c r="H70" s="13">
        <v>6</v>
      </c>
    </row>
    <row r="71" spans="1:8">
      <c r="A71" s="14" t="s">
        <v>315</v>
      </c>
      <c r="E71" s="17">
        <v>1.6296296296296295E-2</v>
      </c>
      <c r="F71" s="18">
        <f t="shared" si="2"/>
        <v>1.6296296296296295E-2</v>
      </c>
      <c r="G71" s="13" t="str">
        <f>VLOOKUP($A71,'PWR GP 2016-17 Groups'!$A$2:$B$206,2,0)</f>
        <v>C</v>
      </c>
      <c r="H71" s="13">
        <v>7</v>
      </c>
    </row>
    <row r="72" spans="1:8">
      <c r="A72" s="14" t="s">
        <v>268</v>
      </c>
      <c r="B72" s="19">
        <v>1.6516203703703703E-2</v>
      </c>
      <c r="C72" s="19">
        <v>1.7743055555555557E-2</v>
      </c>
      <c r="D72" s="19">
        <v>1.6331018518518519E-2</v>
      </c>
      <c r="E72" s="17">
        <v>1.6377314814814813E-2</v>
      </c>
      <c r="F72" s="18">
        <f t="shared" si="2"/>
        <v>1.6331018518518519E-2</v>
      </c>
      <c r="G72" s="13" t="str">
        <f>VLOOKUP($A72,'PWR GP 2016-17 Groups'!$A$2:$B$206,2,0)</f>
        <v>C</v>
      </c>
      <c r="H72" s="13">
        <v>6</v>
      </c>
    </row>
    <row r="73" spans="1:8">
      <c r="A73" s="14" t="s">
        <v>354</v>
      </c>
      <c r="C73" s="19">
        <v>1.6354166666666666E-2</v>
      </c>
      <c r="F73" s="18">
        <f t="shared" si="2"/>
        <v>1.6354166666666666E-2</v>
      </c>
      <c r="G73" s="13" t="e">
        <f>VLOOKUP($A73,'PWR GP 2016-17 Groups'!$A$2:$B$206,2,0)</f>
        <v>#N/A</v>
      </c>
    </row>
    <row r="74" spans="1:8">
      <c r="A74" s="14" t="s">
        <v>524</v>
      </c>
      <c r="C74" s="19"/>
      <c r="D74" s="19">
        <v>1.638888888888889E-2</v>
      </c>
      <c r="E74" s="19">
        <v>1.7037037037037038E-2</v>
      </c>
      <c r="F74" s="18">
        <f t="shared" si="2"/>
        <v>1.638888888888889E-2</v>
      </c>
      <c r="G74" s="13" t="str">
        <f>VLOOKUP($A74,'PWR GP 2016-17 Groups'!$A$2:$B$206,2,0)</f>
        <v>F</v>
      </c>
      <c r="H74" s="13">
        <v>20</v>
      </c>
    </row>
    <row r="75" spans="1:8">
      <c r="A75" s="14" t="s">
        <v>303</v>
      </c>
      <c r="B75" s="19">
        <v>1.7731481481481483E-2</v>
      </c>
      <c r="C75" s="19">
        <v>1.6400462962962964E-2</v>
      </c>
      <c r="F75" s="18">
        <f t="shared" si="2"/>
        <v>1.6400462962962964E-2</v>
      </c>
      <c r="G75" s="13" t="e">
        <f>VLOOKUP($A75,'PWR GP 2016-17 Groups'!$A$2:$B$206,2,0)</f>
        <v>#N/A</v>
      </c>
    </row>
    <row r="76" spans="1:8">
      <c r="A76" s="14" t="s">
        <v>283</v>
      </c>
      <c r="D76" s="19">
        <v>1.6909722222222225E-2</v>
      </c>
      <c r="E76" s="17">
        <v>1.6412037037037037E-2</v>
      </c>
      <c r="F76" s="18">
        <f t="shared" si="2"/>
        <v>1.6412037037037037E-2</v>
      </c>
      <c r="G76" s="13" t="str">
        <f>VLOOKUP($A76,'PWR GP 2016-17 Groups'!$A$2:$B$206,2,0)</f>
        <v>E</v>
      </c>
      <c r="H76" s="13">
        <v>14</v>
      </c>
    </row>
    <row r="77" spans="1:8">
      <c r="A77" s="14" t="s">
        <v>184</v>
      </c>
      <c r="D77" s="19">
        <v>1.6886574074074075E-2</v>
      </c>
      <c r="E77" s="17">
        <v>1.6469907407407405E-2</v>
      </c>
      <c r="F77" s="18">
        <f t="shared" si="2"/>
        <v>1.6469907407407405E-2</v>
      </c>
      <c r="G77" s="13" t="str">
        <f>VLOOKUP($A77,'PWR GP 2016-17 Groups'!$A$2:$B$206,2,0)</f>
        <v>F</v>
      </c>
      <c r="H77" s="13">
        <v>18</v>
      </c>
    </row>
    <row r="78" spans="1:8">
      <c r="A78" s="14" t="s">
        <v>292</v>
      </c>
      <c r="B78" s="19">
        <v>1.6527777777777777E-2</v>
      </c>
      <c r="C78" s="19">
        <v>1.8148148148148146E-2</v>
      </c>
      <c r="E78" s="17">
        <v>1.9293981481481485E-2</v>
      </c>
      <c r="F78" s="18">
        <f t="shared" si="2"/>
        <v>1.6527777777777777E-2</v>
      </c>
      <c r="G78" s="13" t="str">
        <f>VLOOKUP($A78,'PWR GP 2016-17 Groups'!$A$2:$B$206,2,0)</f>
        <v>D</v>
      </c>
      <c r="H78" s="13">
        <v>5</v>
      </c>
    </row>
    <row r="79" spans="1:8">
      <c r="A79" s="14" t="s">
        <v>207</v>
      </c>
      <c r="C79" s="19">
        <v>1.6574074074074074E-2</v>
      </c>
      <c r="F79" s="18">
        <f t="shared" si="2"/>
        <v>1.6574074074074074E-2</v>
      </c>
      <c r="G79" s="13" t="str">
        <f>VLOOKUP($A79,'PWR GP 2016-17 Groups'!$A$2:$B$206,2,0)</f>
        <v>F</v>
      </c>
      <c r="H79" s="13">
        <v>16</v>
      </c>
    </row>
    <row r="80" spans="1:8">
      <c r="A80" s="14" t="s">
        <v>286</v>
      </c>
      <c r="B80" s="19">
        <v>1.6597222222222222E-2</v>
      </c>
      <c r="C80" s="19">
        <v>1.8287037037037036E-2</v>
      </c>
      <c r="F80" s="18">
        <f t="shared" si="2"/>
        <v>1.6597222222222222E-2</v>
      </c>
      <c r="G80" s="13" t="str">
        <f>VLOOKUP($A80,'PWR GP 2016-17 Groups'!$A$2:$B$206,2,0)</f>
        <v>F</v>
      </c>
      <c r="H80" s="13">
        <v>15</v>
      </c>
    </row>
    <row r="81" spans="1:8">
      <c r="A81" s="14" t="s">
        <v>179</v>
      </c>
      <c r="C81" s="19">
        <v>1.6608796296296299E-2</v>
      </c>
      <c r="F81" s="18">
        <f t="shared" si="2"/>
        <v>1.6608796296296299E-2</v>
      </c>
      <c r="G81" s="13" t="str">
        <f>VLOOKUP($A81,'PWR GP 2016-17 Groups'!$A$2:$B$206,2,0)</f>
        <v>F</v>
      </c>
      <c r="H81" s="13">
        <v>14</v>
      </c>
    </row>
    <row r="82" spans="1:8">
      <c r="A82" s="14" t="s">
        <v>252</v>
      </c>
      <c r="D82" s="19">
        <v>1.6655092592592593E-2</v>
      </c>
      <c r="F82" s="18">
        <f t="shared" si="2"/>
        <v>1.6655092592592593E-2</v>
      </c>
      <c r="G82" s="13" t="str">
        <f>VLOOKUP($A82,'PWR GP 2016-17 Groups'!$A$2:$B$206,2,0)</f>
        <v>F</v>
      </c>
      <c r="H82" s="13">
        <v>13</v>
      </c>
    </row>
    <row r="83" spans="1:8">
      <c r="A83" s="14" t="s">
        <v>189</v>
      </c>
      <c r="D83" s="19">
        <v>1.7175925925925924E-2</v>
      </c>
      <c r="E83" s="17">
        <v>1.6655092592592593E-2</v>
      </c>
      <c r="F83" s="18">
        <f t="shared" si="2"/>
        <v>1.6655092592592593E-2</v>
      </c>
      <c r="G83" s="13" t="str">
        <f>VLOOKUP($A83,'PWR GP 2016-17 Groups'!$A$2:$B$206,2,0)</f>
        <v>D</v>
      </c>
      <c r="H83" s="13">
        <v>4</v>
      </c>
    </row>
    <row r="84" spans="1:8">
      <c r="A84" s="14" t="s">
        <v>320</v>
      </c>
      <c r="B84" s="19">
        <v>1.6898148148148148E-2</v>
      </c>
      <c r="C84" s="19">
        <v>1.8391203703703705E-2</v>
      </c>
      <c r="D84" s="19">
        <v>1.7152777777777777E-2</v>
      </c>
      <c r="E84" s="17">
        <v>1.7083333333333336E-2</v>
      </c>
      <c r="F84" s="18">
        <f t="shared" si="2"/>
        <v>1.6898148148148148E-2</v>
      </c>
      <c r="G84" s="13" t="str">
        <f>VLOOKUP($A84,'PWR GP 2016-17 Groups'!$A$2:$B$206,2,0)</f>
        <v>C</v>
      </c>
      <c r="H84" s="13">
        <v>5</v>
      </c>
    </row>
    <row r="85" spans="1:8">
      <c r="A85" s="14" t="s">
        <v>280</v>
      </c>
      <c r="B85" s="19">
        <v>1.7766203703703704E-2</v>
      </c>
      <c r="C85" s="19">
        <v>1.8055555555555557E-2</v>
      </c>
      <c r="D85" s="19">
        <v>1.7337962962962961E-2</v>
      </c>
      <c r="E85" s="18">
        <v>1.7013888888888887E-2</v>
      </c>
      <c r="F85" s="18">
        <f t="shared" si="2"/>
        <v>1.7013888888888887E-2</v>
      </c>
      <c r="G85" s="13" t="str">
        <f>VLOOKUP($A85,'PWR GP 2016-17 Groups'!$A$2:$B$206,2,0)</f>
        <v>G</v>
      </c>
      <c r="H85" s="13">
        <v>20</v>
      </c>
    </row>
    <row r="86" spans="1:8">
      <c r="A86" s="14" t="s">
        <v>165</v>
      </c>
      <c r="B86" s="19">
        <v>1.7465277777777777E-2</v>
      </c>
      <c r="D86" s="19">
        <v>1.7048611111111112E-2</v>
      </c>
      <c r="F86" s="18">
        <f t="shared" si="2"/>
        <v>1.7048611111111112E-2</v>
      </c>
      <c r="G86" s="13" t="str">
        <f>VLOOKUP($A86,'PWR GP 2016-17 Groups'!$A$2:$B$206,2,0)</f>
        <v>F</v>
      </c>
      <c r="H86" s="13">
        <v>12</v>
      </c>
    </row>
    <row r="87" spans="1:8">
      <c r="A87" s="14" t="s">
        <v>173</v>
      </c>
      <c r="B87" s="19">
        <v>2.165509259259259E-2</v>
      </c>
      <c r="D87" s="19">
        <v>1.7060185185185185E-2</v>
      </c>
      <c r="F87" s="18">
        <f t="shared" si="2"/>
        <v>1.7060185185185185E-2</v>
      </c>
      <c r="G87" s="13" t="str">
        <f>VLOOKUP($A87,'PWR GP 2016-17 Groups'!$A$2:$B$206,2,0)</f>
        <v>E</v>
      </c>
      <c r="H87" s="13">
        <v>13</v>
      </c>
    </row>
    <row r="88" spans="1:8">
      <c r="A88" s="14" t="s">
        <v>164</v>
      </c>
      <c r="B88" s="19">
        <v>1.7094907407407409E-2</v>
      </c>
      <c r="C88" s="19">
        <v>1.8078703703703704E-2</v>
      </c>
      <c r="F88" s="18">
        <f t="shared" si="2"/>
        <v>1.7094907407407409E-2</v>
      </c>
      <c r="G88" s="13" t="str">
        <f>VLOOKUP($A88,'PWR GP 2016-17 Groups'!$A$2:$B$206,2,0)</f>
        <v>F</v>
      </c>
      <c r="H88" s="13">
        <v>11</v>
      </c>
    </row>
    <row r="89" spans="1:8">
      <c r="A89" s="14" t="s">
        <v>302</v>
      </c>
      <c r="B89" s="19">
        <v>1.7106481481481483E-2</v>
      </c>
      <c r="D89" s="19">
        <v>1.7499999999999998E-2</v>
      </c>
      <c r="F89" s="18">
        <f t="shared" si="2"/>
        <v>1.7106481481481483E-2</v>
      </c>
      <c r="G89" s="13" t="str">
        <f>VLOOKUP($A89,'PWR GP 2016-17 Groups'!$A$2:$B$206,2,0)</f>
        <v>F</v>
      </c>
      <c r="H89" s="13">
        <v>10</v>
      </c>
    </row>
    <row r="90" spans="1:8">
      <c r="A90" s="14" t="s">
        <v>240</v>
      </c>
      <c r="B90" s="19">
        <v>1.8356481481481481E-2</v>
      </c>
      <c r="C90" s="19">
        <v>1.8229166666666668E-2</v>
      </c>
      <c r="D90" s="19">
        <v>1.7118055555555556E-2</v>
      </c>
      <c r="E90" s="17">
        <v>1.726851851851852E-2</v>
      </c>
      <c r="F90" s="18">
        <f t="shared" si="2"/>
        <v>1.7118055555555556E-2</v>
      </c>
      <c r="G90" s="13" t="str">
        <f>VLOOKUP($A90,'PWR GP 2016-17 Groups'!$A$2:$B$206,2,0)</f>
        <v>E</v>
      </c>
      <c r="H90" s="13">
        <v>12</v>
      </c>
    </row>
    <row r="91" spans="1:8">
      <c r="A91" s="14" t="s">
        <v>246</v>
      </c>
      <c r="B91" s="19">
        <v>1.7222222222222222E-2</v>
      </c>
      <c r="F91" s="18">
        <f t="shared" si="2"/>
        <v>1.7222222222222222E-2</v>
      </c>
      <c r="G91" s="13" t="str">
        <f>VLOOKUP($A91,'PWR GP 2016-17 Groups'!$A$2:$B$206,2,0)</f>
        <v>G</v>
      </c>
      <c r="H91" s="13">
        <v>18</v>
      </c>
    </row>
    <row r="92" spans="1:8">
      <c r="A92" s="14" t="s">
        <v>337</v>
      </c>
      <c r="B92" s="19">
        <v>1.7314814814814814E-2</v>
      </c>
      <c r="E92" s="17">
        <v>1.7858796296296296E-2</v>
      </c>
      <c r="F92" s="18">
        <f t="shared" si="2"/>
        <v>1.7314814814814814E-2</v>
      </c>
      <c r="G92" s="13" t="str">
        <f>VLOOKUP($A92,'PWR GP 2016-17 Groups'!$A$2:$B$206,2,0)</f>
        <v>D</v>
      </c>
      <c r="H92" s="13">
        <v>3</v>
      </c>
    </row>
    <row r="93" spans="1:8">
      <c r="A93" s="14" t="s">
        <v>312</v>
      </c>
      <c r="C93" s="19">
        <v>1.8657407407407407E-2</v>
      </c>
      <c r="D93" s="19">
        <v>1.7349537037037038E-2</v>
      </c>
      <c r="E93" s="17">
        <v>1.9247685185185184E-2</v>
      </c>
      <c r="F93" s="18">
        <f t="shared" si="2"/>
        <v>1.7349537037037038E-2</v>
      </c>
      <c r="G93" s="13" t="str">
        <f>VLOOKUP($A93,'PWR GP 2016-17 Groups'!$A$2:$B$206,2,0)</f>
        <v>F</v>
      </c>
      <c r="H93" s="13">
        <v>9</v>
      </c>
    </row>
    <row r="94" spans="1:8">
      <c r="A94" s="14" t="s">
        <v>519</v>
      </c>
      <c r="D94" s="19">
        <v>2.0196759259259258E-2</v>
      </c>
      <c r="E94" s="17">
        <v>1.7395833333333336E-2</v>
      </c>
      <c r="F94" s="18">
        <f t="shared" si="2"/>
        <v>1.7395833333333336E-2</v>
      </c>
      <c r="G94" s="13" t="str">
        <f>VLOOKUP($A94,'PWR GP 2016-17 Groups'!$A$2:$B$206,2,0)</f>
        <v>E</v>
      </c>
      <c r="H94" s="13">
        <v>11</v>
      </c>
    </row>
    <row r="95" spans="1:8">
      <c r="A95" s="14" t="s">
        <v>243</v>
      </c>
      <c r="C95" s="19">
        <v>1.8935185185185183E-2</v>
      </c>
      <c r="D95" s="19">
        <v>1.7407407407407406E-2</v>
      </c>
      <c r="F95" s="18">
        <f t="shared" si="2"/>
        <v>1.7407407407407406E-2</v>
      </c>
      <c r="G95" s="13" t="str">
        <f>VLOOKUP($A95,'PWR GP 2016-17 Groups'!$A$2:$B$206,2,0)</f>
        <v>F</v>
      </c>
      <c r="H95" s="13">
        <v>8</v>
      </c>
    </row>
    <row r="96" spans="1:8">
      <c r="A96" s="14" t="s">
        <v>328</v>
      </c>
      <c r="B96" s="19">
        <v>1.8541666666666668E-2</v>
      </c>
      <c r="C96" s="19">
        <v>0.02</v>
      </c>
      <c r="D96" s="19">
        <v>1.7430555555555557E-2</v>
      </c>
      <c r="F96" s="18">
        <f t="shared" si="2"/>
        <v>1.7430555555555557E-2</v>
      </c>
      <c r="G96" s="13" t="str">
        <f>VLOOKUP($A96,'PWR GP 2016-17 Groups'!$A$2:$B$206,2,0)</f>
        <v>G</v>
      </c>
      <c r="H96" s="13">
        <v>16</v>
      </c>
    </row>
    <row r="97" spans="1:8">
      <c r="A97" s="14" t="s">
        <v>254</v>
      </c>
      <c r="B97" s="19">
        <v>1.9004629629629632E-2</v>
      </c>
      <c r="C97" s="19">
        <v>1.744212962962963E-2</v>
      </c>
      <c r="D97" s="19">
        <v>1.8240740740740741E-2</v>
      </c>
      <c r="E97" s="17">
        <v>1.7881944444444443E-2</v>
      </c>
      <c r="F97" s="18">
        <f t="shared" si="2"/>
        <v>1.744212962962963E-2</v>
      </c>
      <c r="G97" s="13" t="str">
        <f>VLOOKUP($A97,'PWR GP 2016-17 Groups'!$A$2:$B$206,2,0)</f>
        <v>F</v>
      </c>
      <c r="H97" s="13">
        <v>7</v>
      </c>
    </row>
    <row r="98" spans="1:8">
      <c r="A98" s="14" t="s">
        <v>186</v>
      </c>
      <c r="C98" s="19">
        <v>1.8055555555555557E-2</v>
      </c>
      <c r="D98" s="19">
        <v>1.7476851851851851E-2</v>
      </c>
      <c r="E98" s="17">
        <v>1.7673611111111109E-2</v>
      </c>
      <c r="F98" s="18">
        <f t="shared" si="2"/>
        <v>1.7476851851851851E-2</v>
      </c>
      <c r="G98" s="13" t="str">
        <f>VLOOKUP($A98,'PWR GP 2016-17 Groups'!$A$2:$B$206,2,0)</f>
        <v>F</v>
      </c>
      <c r="H98" s="13">
        <v>6</v>
      </c>
    </row>
    <row r="99" spans="1:8">
      <c r="A99" s="14" t="s">
        <v>347</v>
      </c>
      <c r="C99" s="19">
        <v>1.7476851851851851E-2</v>
      </c>
      <c r="F99" s="18">
        <f t="shared" si="2"/>
        <v>1.7476851851851851E-2</v>
      </c>
      <c r="G99" s="13" t="str">
        <f>VLOOKUP($A99,'PWR GP 2016-17 Groups'!$A$2:$B$206,2,0)</f>
        <v>E</v>
      </c>
      <c r="H99" s="13">
        <v>10</v>
      </c>
    </row>
    <row r="100" spans="1:8">
      <c r="A100" s="14" t="s">
        <v>352</v>
      </c>
      <c r="C100" s="19">
        <v>1.7488425925925925E-2</v>
      </c>
      <c r="F100" s="18">
        <f t="shared" ref="F100:F131" si="3">MIN(B100:E100)</f>
        <v>1.7488425925925925E-2</v>
      </c>
      <c r="G100" s="13" t="str">
        <f>VLOOKUP($A100,'PWR GP 2016-17 Groups'!$A$2:$B$206,2,0)</f>
        <v>E</v>
      </c>
      <c r="H100" s="13">
        <v>9</v>
      </c>
    </row>
    <row r="101" spans="1:8">
      <c r="A101" s="14" t="s">
        <v>255</v>
      </c>
      <c r="B101" s="19">
        <v>1.7511574074074072E-2</v>
      </c>
      <c r="C101" s="19">
        <v>1.8067129629629631E-2</v>
      </c>
      <c r="D101" s="19">
        <v>2.0590277777777777E-2</v>
      </c>
      <c r="E101" s="17">
        <v>1.8877314814814816E-2</v>
      </c>
      <c r="F101" s="18">
        <f t="shared" si="3"/>
        <v>1.7511574074074072E-2</v>
      </c>
      <c r="G101" s="13" t="e">
        <f>VLOOKUP($A101,'PWR GP 2016-17 Groups'!$A$2:$B$206,2,0)</f>
        <v>#N/A</v>
      </c>
    </row>
    <row r="102" spans="1:8">
      <c r="A102" s="14" t="s">
        <v>597</v>
      </c>
      <c r="C102" s="19">
        <v>1.8807870370370371E-2</v>
      </c>
      <c r="D102" s="19">
        <v>1.800925925925926E-2</v>
      </c>
      <c r="E102" s="17">
        <v>1.7546296296296296E-2</v>
      </c>
      <c r="F102" s="18">
        <f t="shared" si="3"/>
        <v>1.7546296296296296E-2</v>
      </c>
      <c r="G102" s="13" t="s">
        <v>111</v>
      </c>
      <c r="H102" s="13">
        <v>15</v>
      </c>
    </row>
    <row r="103" spans="1:8">
      <c r="A103" s="14" t="s">
        <v>329</v>
      </c>
      <c r="E103" s="17">
        <v>1.7638888888888888E-2</v>
      </c>
      <c r="F103" s="18">
        <f t="shared" si="3"/>
        <v>1.7638888888888888E-2</v>
      </c>
      <c r="G103" s="13" t="str">
        <f>VLOOKUP($A103,'PWR GP 2016-17 Groups'!$A$2:$B$206,2,0)</f>
        <v>G</v>
      </c>
      <c r="H103" s="13">
        <v>14</v>
      </c>
    </row>
    <row r="104" spans="1:8">
      <c r="A104" s="14" t="s">
        <v>261</v>
      </c>
      <c r="C104" s="19">
        <v>1.818287037037037E-2</v>
      </c>
      <c r="D104" s="19">
        <v>1.7789351851851851E-2</v>
      </c>
      <c r="E104" s="17">
        <v>1.8194444444444444E-2</v>
      </c>
      <c r="F104" s="18">
        <f t="shared" si="3"/>
        <v>1.7789351851851851E-2</v>
      </c>
      <c r="G104" s="13" t="str">
        <f>VLOOKUP($A104,'PWR GP 2016-17 Groups'!$A$2:$B$206,2,0)</f>
        <v>G</v>
      </c>
      <c r="H104" s="13">
        <v>13</v>
      </c>
    </row>
    <row r="105" spans="1:8">
      <c r="A105" s="14" t="s">
        <v>309</v>
      </c>
      <c r="B105" s="19">
        <v>1.7789351851851851E-2</v>
      </c>
      <c r="C105" s="19">
        <v>1.9652777777777779E-2</v>
      </c>
      <c r="D105" s="19">
        <v>1.8368055555555554E-2</v>
      </c>
      <c r="E105" s="17">
        <v>1.8310185185185186E-2</v>
      </c>
      <c r="F105" s="18">
        <f t="shared" si="3"/>
        <v>1.7789351851851851E-2</v>
      </c>
      <c r="G105" s="13" t="str">
        <f>VLOOKUP($A105,'PWR GP 2016-17 Groups'!$A$2:$B$206,2,0)</f>
        <v>F</v>
      </c>
      <c r="H105" s="13">
        <v>5</v>
      </c>
    </row>
    <row r="106" spans="1:8">
      <c r="A106" s="14" t="s">
        <v>317</v>
      </c>
      <c r="B106" s="19">
        <v>2.0208333333333335E-2</v>
      </c>
      <c r="C106" s="19">
        <v>1.9814814814814816E-2</v>
      </c>
      <c r="D106" s="19">
        <v>1.8206018518518517E-2</v>
      </c>
      <c r="E106" s="17">
        <v>1.7789351851851851E-2</v>
      </c>
      <c r="F106" s="18">
        <f t="shared" si="3"/>
        <v>1.7789351851851851E-2</v>
      </c>
      <c r="G106" s="13" t="str">
        <f>VLOOKUP($A106,'PWR GP 2016-17 Groups'!$A$2:$B$206,2,0)</f>
        <v>H</v>
      </c>
      <c r="H106" s="13">
        <v>20</v>
      </c>
    </row>
    <row r="107" spans="1:8">
      <c r="A107" s="14" t="s">
        <v>248</v>
      </c>
      <c r="C107" s="19">
        <v>1.9849537037037037E-2</v>
      </c>
      <c r="D107" s="19">
        <v>1.7824074074074076E-2</v>
      </c>
      <c r="F107" s="18">
        <f t="shared" si="3"/>
        <v>1.7824074074074076E-2</v>
      </c>
      <c r="G107" s="13" t="str">
        <f>VLOOKUP($A107,'PWR GP 2016-17 Groups'!$A$2:$B$206,2,0)</f>
        <v>G</v>
      </c>
      <c r="H107" s="13">
        <v>12</v>
      </c>
    </row>
    <row r="108" spans="1:8">
      <c r="A108" s="14" t="s">
        <v>206</v>
      </c>
      <c r="B108" s="19">
        <v>1.7939814814814815E-2</v>
      </c>
      <c r="C108" s="19">
        <v>1.7928240740740741E-2</v>
      </c>
      <c r="D108" s="19">
        <v>1.9120370370370371E-2</v>
      </c>
      <c r="E108" s="17">
        <v>1.7835648148148149E-2</v>
      </c>
      <c r="F108" s="18">
        <f t="shared" si="3"/>
        <v>1.7835648148148149E-2</v>
      </c>
      <c r="G108" s="13" t="str">
        <f>VLOOKUP($A108,'PWR GP 2016-17 Groups'!$A$2:$B$206,2,0)</f>
        <v>D</v>
      </c>
      <c r="H108" s="13">
        <v>2</v>
      </c>
    </row>
    <row r="109" spans="1:8">
      <c r="A109" s="14" t="s">
        <v>119</v>
      </c>
      <c r="B109" s="19">
        <v>1.7928240740740741E-2</v>
      </c>
      <c r="C109" s="19">
        <v>1.7916666666666668E-2</v>
      </c>
      <c r="D109" s="19">
        <v>1.9131944444444444E-2</v>
      </c>
      <c r="E109" s="17">
        <v>1.7835648148148149E-2</v>
      </c>
      <c r="F109" s="18">
        <f t="shared" si="3"/>
        <v>1.7835648148148149E-2</v>
      </c>
      <c r="G109" s="13" t="str">
        <f>VLOOKUP($A109,'PWR GP 2016-17 Groups'!$A$2:$B$206,2,0)</f>
        <v>F</v>
      </c>
      <c r="H109" s="13">
        <v>4</v>
      </c>
    </row>
    <row r="110" spans="1:8">
      <c r="A110" s="14" t="s">
        <v>304</v>
      </c>
      <c r="D110" s="19">
        <v>1.7893518518518517E-2</v>
      </c>
      <c r="F110" s="18">
        <f t="shared" si="3"/>
        <v>1.7893518518518517E-2</v>
      </c>
      <c r="G110" s="13" t="str">
        <f>VLOOKUP($A110,'PWR GP 2016-17 Groups'!$A$2:$B$206,2,0)</f>
        <v>H</v>
      </c>
      <c r="H110" s="13">
        <v>18</v>
      </c>
    </row>
    <row r="111" spans="1:8">
      <c r="A111" s="14" t="s">
        <v>285</v>
      </c>
      <c r="B111" s="19">
        <v>1.8877314814814816E-2</v>
      </c>
      <c r="C111" s="19">
        <v>2.8298611111111111E-2</v>
      </c>
      <c r="D111" s="19">
        <v>1.7939814814814815E-2</v>
      </c>
      <c r="E111" s="17">
        <v>2.0277777777777777E-2</v>
      </c>
      <c r="F111" s="18">
        <f t="shared" si="3"/>
        <v>1.7939814814814815E-2</v>
      </c>
      <c r="G111" s="13" t="str">
        <f>VLOOKUP($A111,'PWR GP 2016-17 Groups'!$A$2:$B$206,2,0)</f>
        <v>H</v>
      </c>
      <c r="H111" s="13">
        <v>16</v>
      </c>
    </row>
    <row r="112" spans="1:8">
      <c r="A112" s="14" t="s">
        <v>250</v>
      </c>
      <c r="B112" s="19">
        <v>1.8692129629629631E-2</v>
      </c>
      <c r="C112" s="19">
        <v>2.2349537037037032E-2</v>
      </c>
      <c r="D112" s="19">
        <v>1.7962962962962962E-2</v>
      </c>
      <c r="E112" s="17">
        <v>1.9409722222222221E-2</v>
      </c>
      <c r="F112" s="18">
        <f t="shared" si="3"/>
        <v>1.7962962962962962E-2</v>
      </c>
      <c r="G112" s="13" t="str">
        <f>VLOOKUP($A112,'PWR GP 2016-17 Groups'!$A$2:$B$206,2,0)</f>
        <v>G</v>
      </c>
      <c r="H112" s="13">
        <v>11</v>
      </c>
    </row>
    <row r="113" spans="1:8">
      <c r="A113" s="14" t="s">
        <v>308</v>
      </c>
      <c r="B113" s="19">
        <v>1.923611111111111E-2</v>
      </c>
      <c r="D113" s="19">
        <v>1.9861111111111111E-2</v>
      </c>
      <c r="E113" s="17">
        <v>1.7997685185185186E-2</v>
      </c>
      <c r="F113" s="18">
        <f t="shared" si="3"/>
        <v>1.7997685185185186E-2</v>
      </c>
      <c r="G113" s="13" t="str">
        <f>VLOOKUP($A113,'PWR GP 2016-17 Groups'!$A$2:$B$206,2,0)</f>
        <v>G</v>
      </c>
      <c r="H113" s="13">
        <v>10</v>
      </c>
    </row>
    <row r="114" spans="1:8">
      <c r="A114" s="14" t="s">
        <v>287</v>
      </c>
      <c r="C114" s="19">
        <v>1.8067129629629631E-2</v>
      </c>
      <c r="F114" s="18">
        <f t="shared" si="3"/>
        <v>1.8067129629629631E-2</v>
      </c>
      <c r="G114" s="13" t="e">
        <f>VLOOKUP($A114,'PWR GP 2016-17 Groups'!$A$2:$B$206,2,0)</f>
        <v>#N/A</v>
      </c>
    </row>
    <row r="115" spans="1:8">
      <c r="A115" s="14" t="s">
        <v>166</v>
      </c>
      <c r="B115" s="19">
        <v>1.8101851851851852E-2</v>
      </c>
      <c r="F115" s="18">
        <f t="shared" si="3"/>
        <v>1.8101851851851852E-2</v>
      </c>
      <c r="G115" s="13" t="str">
        <f>VLOOKUP($A115,'PWR GP 2016-17 Groups'!$A$2:$B$206,2,0)</f>
        <v>G</v>
      </c>
      <c r="H115" s="13">
        <v>9</v>
      </c>
    </row>
    <row r="116" spans="1:8">
      <c r="A116" s="14" t="s">
        <v>299</v>
      </c>
      <c r="C116" s="19">
        <v>1.8206018518518517E-2</v>
      </c>
      <c r="D116" s="19">
        <v>1.8379629629629628E-2</v>
      </c>
      <c r="F116" s="18">
        <f t="shared" si="3"/>
        <v>1.8206018518518517E-2</v>
      </c>
      <c r="G116" s="13" t="str">
        <f>VLOOKUP($A116,'PWR GP 2016-17 Groups'!$A$2:$B$206,2,0)</f>
        <v>G</v>
      </c>
      <c r="H116" s="13">
        <v>8</v>
      </c>
    </row>
    <row r="117" spans="1:8">
      <c r="A117" s="14" t="s">
        <v>267</v>
      </c>
      <c r="B117" s="19">
        <v>1.8252314814814815E-2</v>
      </c>
      <c r="F117" s="18">
        <f t="shared" si="3"/>
        <v>1.8252314814814815E-2</v>
      </c>
      <c r="G117" s="13" t="str">
        <f>VLOOKUP($A117,'PWR GP 2016-17 Groups'!$A$2:$B$206,2,0)</f>
        <v>C</v>
      </c>
      <c r="H117" s="13">
        <v>4</v>
      </c>
    </row>
    <row r="118" spans="1:8">
      <c r="A118" s="14" t="s">
        <v>169</v>
      </c>
      <c r="B118" s="19">
        <v>1.9791666666666666E-2</v>
      </c>
      <c r="C118" s="19">
        <v>1.8263888888888889E-2</v>
      </c>
      <c r="E118" s="17">
        <v>2.0879629629629626E-2</v>
      </c>
      <c r="F118" s="18">
        <f t="shared" si="3"/>
        <v>1.8263888888888889E-2</v>
      </c>
      <c r="G118" s="13" t="str">
        <f>VLOOKUP($A118,'PWR GP 2016-17 Groups'!$A$2:$B$206,2,0)</f>
        <v>G</v>
      </c>
      <c r="H118" s="13">
        <v>7</v>
      </c>
    </row>
    <row r="119" spans="1:8">
      <c r="A119" s="14" t="s">
        <v>126</v>
      </c>
      <c r="B119" s="19">
        <v>2.2754629629629628E-2</v>
      </c>
      <c r="C119" s="19">
        <v>2.0925925925925928E-2</v>
      </c>
      <c r="D119" s="19">
        <v>1.9363425925925926E-2</v>
      </c>
      <c r="E119" s="17">
        <v>1.8275462962962962E-2</v>
      </c>
      <c r="F119" s="18">
        <f t="shared" si="3"/>
        <v>1.8275462962962962E-2</v>
      </c>
      <c r="G119" s="13" t="str">
        <f>VLOOKUP($A119,'PWR GP 2016-17 Groups'!$A$2:$B$206,2,0)</f>
        <v>H</v>
      </c>
      <c r="H119" s="13">
        <v>15</v>
      </c>
    </row>
    <row r="120" spans="1:8">
      <c r="A120" s="14" t="s">
        <v>291</v>
      </c>
      <c r="C120" s="19">
        <v>1.834490740740741E-2</v>
      </c>
      <c r="F120" s="18">
        <f t="shared" si="3"/>
        <v>1.834490740740741E-2</v>
      </c>
      <c r="G120" s="13" t="str">
        <f>VLOOKUP($A120,'PWR GP 2016-17 Groups'!$A$2:$B$206,2,0)</f>
        <v>D</v>
      </c>
      <c r="H120" s="13">
        <v>1</v>
      </c>
    </row>
    <row r="121" spans="1:8">
      <c r="A121" s="14" t="s">
        <v>229</v>
      </c>
      <c r="B121" s="19">
        <v>1.8530092592592595E-2</v>
      </c>
      <c r="C121" s="19">
        <v>2.2326388888888885E-2</v>
      </c>
      <c r="D121" s="19">
        <v>1.8379629629629628E-2</v>
      </c>
      <c r="E121" s="17">
        <v>1.9247685185185184E-2</v>
      </c>
      <c r="F121" s="18">
        <f t="shared" si="3"/>
        <v>1.8379629629629628E-2</v>
      </c>
      <c r="G121" s="13" t="str">
        <f>VLOOKUP($A121,'PWR GP 2016-17 Groups'!$A$2:$B$206,2,0)</f>
        <v>I</v>
      </c>
      <c r="H121" s="13">
        <v>20</v>
      </c>
    </row>
    <row r="122" spans="1:8">
      <c r="A122" s="14" t="s">
        <v>204</v>
      </c>
      <c r="E122" s="17">
        <v>1.8449074074074073E-2</v>
      </c>
      <c r="F122" s="18">
        <f t="shared" si="3"/>
        <v>1.8449074074074073E-2</v>
      </c>
      <c r="G122" s="13" t="str">
        <f>VLOOKUP($A122,'PWR GP 2016-17 Groups'!$A$2:$B$206,2,0)</f>
        <v>G</v>
      </c>
      <c r="H122" s="13">
        <v>6</v>
      </c>
    </row>
    <row r="123" spans="1:8">
      <c r="A123" s="14" t="s">
        <v>120</v>
      </c>
      <c r="B123" s="19">
        <v>1.8518518518518521E-2</v>
      </c>
      <c r="D123" s="19">
        <v>1.8483796296296297E-2</v>
      </c>
      <c r="E123" s="17">
        <v>1.9432870370370371E-2</v>
      </c>
      <c r="F123" s="18">
        <f t="shared" si="3"/>
        <v>1.8483796296296297E-2</v>
      </c>
      <c r="G123" s="13" t="str">
        <f>VLOOKUP($A123,'PWR GP 2016-17 Groups'!$A$2:$B$206,2,0)</f>
        <v>F</v>
      </c>
      <c r="H123" s="13">
        <v>3</v>
      </c>
    </row>
    <row r="124" spans="1:8">
      <c r="A124" s="14" t="s">
        <v>241</v>
      </c>
      <c r="D124" s="19">
        <v>1.8530092592592595E-2</v>
      </c>
      <c r="F124" s="18">
        <f t="shared" si="3"/>
        <v>1.8530092592592595E-2</v>
      </c>
      <c r="G124" s="13" t="e">
        <f>VLOOKUP($A124,'PWR GP 2016-17 Groups'!$A$2:$B$206,2,0)</f>
        <v>#N/A</v>
      </c>
    </row>
    <row r="125" spans="1:8">
      <c r="A125" s="14" t="s">
        <v>321</v>
      </c>
      <c r="D125" s="19">
        <v>1.8530092592592595E-2</v>
      </c>
      <c r="F125" s="18">
        <f t="shared" si="3"/>
        <v>1.8530092592592595E-2</v>
      </c>
      <c r="G125" s="13" t="str">
        <f>VLOOKUP($A125,'PWR GP 2016-17 Groups'!$A$2:$B$206,2,0)</f>
        <v>G</v>
      </c>
      <c r="H125" s="13">
        <v>5</v>
      </c>
    </row>
    <row r="126" spans="1:8">
      <c r="A126" s="14" t="s">
        <v>205</v>
      </c>
      <c r="B126" s="19">
        <v>1.8541666666666668E-2</v>
      </c>
      <c r="C126" s="19">
        <v>1.9895833333333331E-2</v>
      </c>
      <c r="D126" s="19">
        <v>1.9131944444444444E-2</v>
      </c>
      <c r="E126" s="17">
        <v>2.0254629629629629E-2</v>
      </c>
      <c r="F126" s="18">
        <f t="shared" si="3"/>
        <v>1.8541666666666668E-2</v>
      </c>
      <c r="G126" s="13" t="str">
        <f>VLOOKUP($A126,'PWR GP 2016-17 Groups'!$A$2:$B$206,2,0)</f>
        <v>H</v>
      </c>
      <c r="H126" s="13">
        <v>14</v>
      </c>
    </row>
    <row r="127" spans="1:8">
      <c r="A127" s="14" t="s">
        <v>123</v>
      </c>
      <c r="B127" s="19">
        <v>1.8668981481481481E-2</v>
      </c>
      <c r="F127" s="18">
        <f t="shared" si="3"/>
        <v>1.8668981481481481E-2</v>
      </c>
      <c r="G127" s="13" t="str">
        <f>VLOOKUP($A127,'PWR GP 2016-17 Groups'!$A$2:$B$206,2,0)</f>
        <v>H</v>
      </c>
      <c r="H127" s="13">
        <v>13</v>
      </c>
    </row>
    <row r="128" spans="1:8">
      <c r="A128" s="14" t="s">
        <v>284</v>
      </c>
      <c r="B128" s="19">
        <v>1.8668981481481481E-2</v>
      </c>
      <c r="D128" s="19">
        <v>2.3993055555555556E-2</v>
      </c>
      <c r="F128" s="18">
        <f t="shared" si="3"/>
        <v>1.8668981481481481E-2</v>
      </c>
      <c r="G128" s="13" t="str">
        <f>VLOOKUP($A128,'PWR GP 2016-17 Groups'!$A$2:$B$206,2,0)</f>
        <v>I</v>
      </c>
      <c r="H128" s="13">
        <v>18</v>
      </c>
    </row>
    <row r="129" spans="1:8">
      <c r="A129" s="14" t="s">
        <v>242</v>
      </c>
      <c r="C129" s="19">
        <v>1.9143518518518518E-2</v>
      </c>
      <c r="D129" s="19">
        <v>1.8703703703703705E-2</v>
      </c>
      <c r="F129" s="18">
        <f t="shared" si="3"/>
        <v>1.8703703703703705E-2</v>
      </c>
      <c r="G129" s="13" t="e">
        <f>VLOOKUP($A129,'PWR GP 2016-17 Groups'!$A$2:$B$206,2,0)</f>
        <v>#N/A</v>
      </c>
    </row>
    <row r="130" spans="1:8">
      <c r="A130" s="14" t="s">
        <v>185</v>
      </c>
      <c r="C130" s="19">
        <v>1.8726851851851852E-2</v>
      </c>
      <c r="F130" s="18">
        <f t="shared" si="3"/>
        <v>1.8726851851851852E-2</v>
      </c>
      <c r="G130" s="13" t="str">
        <f>VLOOKUP($A130,'PWR GP 2016-17 Groups'!$A$2:$B$206,2,0)</f>
        <v>H</v>
      </c>
      <c r="H130" s="13">
        <v>12</v>
      </c>
    </row>
    <row r="131" spans="1:8">
      <c r="A131" s="14" t="s">
        <v>294</v>
      </c>
      <c r="B131" s="19">
        <v>2.56712962962963E-2</v>
      </c>
      <c r="D131" s="19">
        <v>1.8761574074074073E-2</v>
      </c>
      <c r="E131" s="17">
        <v>2.2037037037037036E-2</v>
      </c>
      <c r="F131" s="18">
        <f t="shared" si="3"/>
        <v>1.8761574074074073E-2</v>
      </c>
      <c r="G131" s="13" t="str">
        <f>VLOOKUP($A131,'PWR GP 2016-17 Groups'!$A$2:$B$206,2,0)</f>
        <v>H</v>
      </c>
      <c r="H131" s="13">
        <v>11</v>
      </c>
    </row>
    <row r="132" spans="1:8">
      <c r="A132" s="14" t="s">
        <v>167</v>
      </c>
      <c r="B132" s="19">
        <v>1.894675925925926E-2</v>
      </c>
      <c r="D132" s="19">
        <v>1.8993055555555558E-2</v>
      </c>
      <c r="E132" s="17">
        <v>1.8981481481481481E-2</v>
      </c>
      <c r="F132" s="18">
        <f t="shared" ref="F132:F163" si="4">MIN(B132:E132)</f>
        <v>1.894675925925926E-2</v>
      </c>
      <c r="G132" s="13" t="str">
        <f>VLOOKUP($A132,'PWR GP 2016-17 Groups'!$A$2:$B$206,2,0)</f>
        <v>H</v>
      </c>
      <c r="H132" s="13">
        <v>10</v>
      </c>
    </row>
    <row r="133" spans="1:8">
      <c r="A133" s="14" t="s">
        <v>232</v>
      </c>
      <c r="B133" s="19">
        <v>1.9988425925925927E-2</v>
      </c>
      <c r="C133" s="19">
        <v>1.9004629629629632E-2</v>
      </c>
      <c r="F133" s="18">
        <f t="shared" si="4"/>
        <v>1.9004629629629632E-2</v>
      </c>
      <c r="G133" s="13" t="str">
        <f>VLOOKUP($A133,'PWR GP 2016-17 Groups'!$A$2:$B$206,2,0)</f>
        <v>F</v>
      </c>
      <c r="H133" s="13">
        <v>2</v>
      </c>
    </row>
    <row r="134" spans="1:8">
      <c r="A134" s="14" t="s">
        <v>311</v>
      </c>
      <c r="B134" s="19">
        <v>2.4907407407407406E-2</v>
      </c>
      <c r="C134" s="19">
        <v>1.9050925925925926E-2</v>
      </c>
      <c r="F134" s="18">
        <f t="shared" si="4"/>
        <v>1.9050925925925926E-2</v>
      </c>
      <c r="G134" s="13" t="str">
        <f>VLOOKUP($A134,'PWR GP 2016-17 Groups'!$A$2:$B$206,2,0)</f>
        <v>H</v>
      </c>
      <c r="H134" s="13">
        <v>9</v>
      </c>
    </row>
    <row r="135" spans="1:8">
      <c r="A135" s="14" t="s">
        <v>168</v>
      </c>
      <c r="B135" s="19">
        <v>1.9282407407407408E-2</v>
      </c>
      <c r="F135" s="18">
        <f t="shared" si="4"/>
        <v>1.9282407407407408E-2</v>
      </c>
      <c r="G135" s="13" t="str">
        <f>VLOOKUP($A135,'PWR GP 2016-17 Groups'!$A$2:$B$206,2,0)</f>
        <v>I</v>
      </c>
      <c r="H135" s="13">
        <v>16</v>
      </c>
    </row>
    <row r="136" spans="1:8">
      <c r="A136" s="14" t="s">
        <v>516</v>
      </c>
      <c r="C136" s="19">
        <v>2.5046296296296299E-2</v>
      </c>
      <c r="D136" s="19">
        <v>1.9386574074074073E-2</v>
      </c>
      <c r="F136" s="18">
        <f t="shared" si="4"/>
        <v>1.9386574074074073E-2</v>
      </c>
      <c r="G136" s="13" t="str">
        <f>VLOOKUP($A136,'PWR GP 2016-17 Groups'!$A$2:$B$206,2,0)</f>
        <v>H</v>
      </c>
      <c r="H136" s="13">
        <v>8</v>
      </c>
    </row>
    <row r="137" spans="1:8">
      <c r="A137" s="14" t="s">
        <v>233</v>
      </c>
      <c r="B137" s="19">
        <v>2.2141203703703705E-2</v>
      </c>
      <c r="C137" s="19">
        <v>2.1319444444444443E-2</v>
      </c>
      <c r="D137" s="19">
        <v>1.9641203703703706E-2</v>
      </c>
      <c r="E137" s="17">
        <v>2.162037037037037E-2</v>
      </c>
      <c r="F137" s="18">
        <f t="shared" si="4"/>
        <v>1.9641203703703706E-2</v>
      </c>
      <c r="G137" s="13" t="str">
        <f>VLOOKUP($A137,'PWR GP 2016-17 Groups'!$A$2:$B$206,2,0)</f>
        <v>G</v>
      </c>
      <c r="H137" s="13">
        <v>4</v>
      </c>
    </row>
    <row r="138" spans="1:8">
      <c r="A138" s="14" t="s">
        <v>124</v>
      </c>
      <c r="C138" s="19">
        <v>2.0011574074074074E-2</v>
      </c>
      <c r="E138" s="17">
        <v>1.9652777777777779E-2</v>
      </c>
      <c r="F138" s="18">
        <f t="shared" si="4"/>
        <v>1.9652777777777779E-2</v>
      </c>
      <c r="G138" s="13" t="str">
        <f>VLOOKUP($A138,'PWR GP 2016-17 Groups'!$A$2:$B$206,2,0)</f>
        <v>H</v>
      </c>
      <c r="H138" s="13">
        <v>7</v>
      </c>
    </row>
    <row r="139" spans="1:8">
      <c r="A139" s="14" t="s">
        <v>262</v>
      </c>
      <c r="B139" s="19">
        <v>1.9710648148148147E-2</v>
      </c>
      <c r="C139" s="19">
        <v>2.2314814814814815E-2</v>
      </c>
      <c r="D139" s="19">
        <v>2.0949074074074075E-2</v>
      </c>
      <c r="E139" s="17">
        <v>2.1087962962962961E-2</v>
      </c>
      <c r="F139" s="18">
        <f t="shared" si="4"/>
        <v>1.9710648148148147E-2</v>
      </c>
      <c r="G139" s="13" t="str">
        <f>VLOOKUP($A139,'PWR GP 2016-17 Groups'!$A$2:$B$206,2,0)</f>
        <v>I</v>
      </c>
      <c r="H139" s="13">
        <v>15</v>
      </c>
    </row>
    <row r="140" spans="1:8">
      <c r="A140" s="14" t="s">
        <v>314</v>
      </c>
      <c r="E140" s="17">
        <v>1.9722222222222221E-2</v>
      </c>
      <c r="F140" s="18">
        <f t="shared" si="4"/>
        <v>1.9722222222222221E-2</v>
      </c>
      <c r="G140" s="13" t="e">
        <f>VLOOKUP($A140,'PWR GP 2016-17 Groups'!$A$2:$B$206,2,0)</f>
        <v>#N/A</v>
      </c>
    </row>
    <row r="141" spans="1:8">
      <c r="A141" s="14" t="s">
        <v>197</v>
      </c>
      <c r="C141" s="19">
        <v>1.982638888888889E-2</v>
      </c>
      <c r="F141" s="18">
        <f t="shared" si="4"/>
        <v>1.982638888888889E-2</v>
      </c>
      <c r="G141" s="13" t="str">
        <f>VLOOKUP($A141,'PWR GP 2016-17 Groups'!$A$2:$B$206,2,0)</f>
        <v>I</v>
      </c>
      <c r="H141" s="13">
        <v>14</v>
      </c>
    </row>
    <row r="142" spans="1:8">
      <c r="A142" s="14" t="s">
        <v>259</v>
      </c>
      <c r="E142" s="17">
        <v>1.9861111111111111E-2</v>
      </c>
      <c r="F142" s="18">
        <f t="shared" si="4"/>
        <v>1.9861111111111111E-2</v>
      </c>
      <c r="G142" s="13" t="str">
        <f>VLOOKUP($A142,'PWR GP 2016-17 Groups'!$A$2:$B$206,2,0)</f>
        <v>H</v>
      </c>
      <c r="H142" s="13">
        <v>6</v>
      </c>
    </row>
    <row r="143" spans="1:8">
      <c r="A143" s="14" t="s">
        <v>270</v>
      </c>
      <c r="B143" s="19">
        <v>2.0057870370370368E-2</v>
      </c>
      <c r="C143" s="19">
        <v>2.0069444444444442E-2</v>
      </c>
      <c r="D143" s="19">
        <v>1.9872685185185184E-2</v>
      </c>
      <c r="E143" s="17">
        <v>2.0162037037037037E-2</v>
      </c>
      <c r="F143" s="18">
        <f t="shared" si="4"/>
        <v>1.9872685185185184E-2</v>
      </c>
      <c r="G143" s="13" t="str">
        <f>VLOOKUP($A143,'PWR GP 2016-17 Groups'!$A$2:$B$206,2,0)</f>
        <v>I</v>
      </c>
      <c r="H143" s="13">
        <v>13</v>
      </c>
    </row>
    <row r="144" spans="1:8">
      <c r="A144" s="14" t="s">
        <v>307</v>
      </c>
      <c r="B144" s="19">
        <v>2.2870370370370371E-2</v>
      </c>
      <c r="E144" s="17">
        <v>1.9884259259259258E-2</v>
      </c>
      <c r="F144" s="18">
        <f t="shared" si="4"/>
        <v>1.9884259259259258E-2</v>
      </c>
      <c r="G144" s="13" t="str">
        <f>VLOOKUP($A144,'PWR GP 2016-17 Groups'!$A$2:$B$206,2,0)</f>
        <v>I</v>
      </c>
      <c r="H144" s="13">
        <v>12</v>
      </c>
    </row>
    <row r="145" spans="1:8">
      <c r="A145" s="14" t="s">
        <v>228</v>
      </c>
      <c r="B145" s="19">
        <v>1.9918981481481482E-2</v>
      </c>
      <c r="D145" s="19">
        <v>2.0358796296296295E-2</v>
      </c>
      <c r="F145" s="18">
        <f t="shared" si="4"/>
        <v>1.9918981481481482E-2</v>
      </c>
      <c r="G145" s="13" t="str">
        <f>VLOOKUP($A145,'PWR GP 2016-17 Groups'!$A$2:$B$206,2,0)</f>
        <v>H</v>
      </c>
      <c r="H145" s="13">
        <v>5</v>
      </c>
    </row>
    <row r="146" spans="1:8">
      <c r="A146" s="14" t="s">
        <v>200</v>
      </c>
      <c r="E146" s="17">
        <v>1.9930555555555556E-2</v>
      </c>
      <c r="F146" s="18">
        <f t="shared" si="4"/>
        <v>1.9930555555555556E-2</v>
      </c>
      <c r="G146" s="13" t="str">
        <f>VLOOKUP($A146,'PWR GP 2016-17 Groups'!$A$2:$B$206,2,0)</f>
        <v>I</v>
      </c>
      <c r="H146" s="13">
        <v>11</v>
      </c>
    </row>
    <row r="147" spans="1:8">
      <c r="A147" s="14" t="s">
        <v>249</v>
      </c>
      <c r="B147" s="19">
        <v>2.0590277777777777E-2</v>
      </c>
      <c r="C147" s="19">
        <v>2.0277777777777777E-2</v>
      </c>
      <c r="D147" s="19">
        <v>2.1493055555555557E-2</v>
      </c>
      <c r="E147" s="17">
        <v>2.0023148148148148E-2</v>
      </c>
      <c r="F147" s="18">
        <f t="shared" si="4"/>
        <v>2.0023148148148148E-2</v>
      </c>
      <c r="G147" s="13" t="e">
        <f>VLOOKUP($A147,'PWR GP 2016-17 Groups'!$A$2:$B$206,2,0)</f>
        <v>#N/A</v>
      </c>
    </row>
    <row r="148" spans="1:8">
      <c r="A148" s="14" t="s">
        <v>236</v>
      </c>
      <c r="B148" s="19">
        <v>2.0069444444444442E-2</v>
      </c>
      <c r="F148" s="18">
        <f t="shared" si="4"/>
        <v>2.0069444444444442E-2</v>
      </c>
      <c r="G148" s="13" t="str">
        <f>VLOOKUP($A148,'PWR GP 2016-17 Groups'!$A$2:$B$206,2,0)</f>
        <v>I</v>
      </c>
      <c r="H148" s="13">
        <v>10</v>
      </c>
    </row>
    <row r="149" spans="1:8">
      <c r="A149" s="14" t="s">
        <v>355</v>
      </c>
      <c r="B149" s="19">
        <v>2.0185185185185184E-2</v>
      </c>
      <c r="C149" s="19">
        <v>2.7372685185185184E-2</v>
      </c>
      <c r="F149" s="18">
        <f t="shared" si="4"/>
        <v>2.0185185185185184E-2</v>
      </c>
      <c r="G149" s="13" t="str">
        <f>VLOOKUP($A149,'PWR GP 2016-17 Groups'!$A$2:$B$206,2,0)</f>
        <v>H</v>
      </c>
      <c r="H149" s="13">
        <v>4</v>
      </c>
    </row>
    <row r="150" spans="1:8">
      <c r="A150" s="14" t="s">
        <v>238</v>
      </c>
      <c r="B150" s="19">
        <v>2.2326388888888885E-2</v>
      </c>
      <c r="C150" s="19">
        <v>2.0208333333333335E-2</v>
      </c>
      <c r="F150" s="18">
        <f t="shared" si="4"/>
        <v>2.0208333333333335E-2</v>
      </c>
      <c r="G150" s="13" t="str">
        <f>VLOOKUP($A150,'PWR GP 2016-17 Groups'!$A$2:$B$206,2,0)</f>
        <v>G</v>
      </c>
      <c r="H150" s="13">
        <v>3</v>
      </c>
    </row>
    <row r="151" spans="1:8">
      <c r="A151" s="14" t="s">
        <v>180</v>
      </c>
      <c r="C151" s="19">
        <v>2.5370370370370366E-2</v>
      </c>
      <c r="D151" s="19">
        <v>2.0231481481481482E-2</v>
      </c>
      <c r="F151" s="18">
        <f t="shared" si="4"/>
        <v>2.0231481481481482E-2</v>
      </c>
      <c r="G151" s="13" t="str">
        <f>VLOOKUP($A151,'PWR GP 2016-17 Groups'!$A$2:$B$206,2,0)</f>
        <v>H</v>
      </c>
      <c r="H151" s="13">
        <v>3</v>
      </c>
    </row>
    <row r="152" spans="1:8">
      <c r="A152" s="14" t="s">
        <v>122</v>
      </c>
      <c r="D152" s="19">
        <v>2.0937499999999998E-2</v>
      </c>
      <c r="E152" s="17">
        <v>2.0254629629629629E-2</v>
      </c>
      <c r="F152" s="18">
        <f t="shared" si="4"/>
        <v>2.0254629629629629E-2</v>
      </c>
      <c r="G152" s="13" t="str">
        <f>VLOOKUP($A152,'PWR GP 2016-17 Groups'!$A$2:$B$206,2,0)</f>
        <v>I</v>
      </c>
      <c r="H152" s="13">
        <v>9</v>
      </c>
    </row>
    <row r="153" spans="1:8">
      <c r="A153" s="14" t="s">
        <v>278</v>
      </c>
      <c r="C153" s="19">
        <v>2.0347222222222221E-2</v>
      </c>
      <c r="D153" s="19">
        <v>2.0833333333333332E-2</v>
      </c>
      <c r="F153" s="18">
        <f t="shared" si="4"/>
        <v>2.0347222222222221E-2</v>
      </c>
      <c r="G153" s="13" t="e">
        <f>VLOOKUP($A153,'PWR GP 2016-17 Groups'!$A$2:$B$206,2,0)</f>
        <v>#N/A</v>
      </c>
    </row>
    <row r="154" spans="1:8">
      <c r="A154" s="14" t="s">
        <v>318</v>
      </c>
      <c r="C154" s="19">
        <v>2.0428240740740743E-2</v>
      </c>
      <c r="F154" s="18">
        <f t="shared" si="4"/>
        <v>2.0428240740740743E-2</v>
      </c>
      <c r="G154" s="13" t="e">
        <f>VLOOKUP($A154,'PWR GP 2016-17 Groups'!$A$2:$B$206,2,0)</f>
        <v>#N/A</v>
      </c>
    </row>
    <row r="155" spans="1:8">
      <c r="A155" s="14" t="s">
        <v>226</v>
      </c>
      <c r="B155" s="19">
        <v>2.101851851851852E-2</v>
      </c>
      <c r="C155" s="19">
        <v>2.8287037037037038E-2</v>
      </c>
      <c r="D155" s="19">
        <v>2.0486111111111111E-2</v>
      </c>
      <c r="F155" s="18">
        <f t="shared" si="4"/>
        <v>2.0486111111111111E-2</v>
      </c>
      <c r="G155" s="13" t="str">
        <f>VLOOKUP($A155,'PWR GP 2016-17 Groups'!$A$2:$B$206,2,0)</f>
        <v>I</v>
      </c>
      <c r="H155" s="13">
        <v>8</v>
      </c>
    </row>
    <row r="156" spans="1:8">
      <c r="A156" s="14" t="s">
        <v>306</v>
      </c>
      <c r="E156" s="17">
        <v>2.0555555555555556E-2</v>
      </c>
      <c r="F156" s="18">
        <f t="shared" si="4"/>
        <v>2.0555555555555556E-2</v>
      </c>
      <c r="G156" s="13" t="str">
        <f>VLOOKUP($A156,'PWR GP 2016-17 Groups'!$A$2:$B$206,2,0)</f>
        <v>I</v>
      </c>
      <c r="H156" s="13">
        <v>7</v>
      </c>
    </row>
    <row r="157" spans="1:8">
      <c r="A157" s="14" t="s">
        <v>170</v>
      </c>
      <c r="B157" s="19">
        <v>2.0601851851851854E-2</v>
      </c>
      <c r="F157" s="18">
        <f t="shared" si="4"/>
        <v>2.0601851851851854E-2</v>
      </c>
      <c r="G157" s="13" t="str">
        <f>VLOOKUP($A157,'PWR GP 2016-17 Groups'!$A$2:$B$206,2,0)</f>
        <v>I</v>
      </c>
      <c r="H157" s="13">
        <v>6</v>
      </c>
    </row>
    <row r="158" spans="1:8">
      <c r="A158" s="14" t="s">
        <v>324</v>
      </c>
      <c r="D158" s="19">
        <v>2.0625000000000001E-2</v>
      </c>
      <c r="F158" s="18">
        <f t="shared" si="4"/>
        <v>2.0625000000000001E-2</v>
      </c>
      <c r="G158" s="13" t="e">
        <f>VLOOKUP($A158,'PWR GP 2016-17 Groups'!$A$2:$B$206,2,0)</f>
        <v>#N/A</v>
      </c>
    </row>
    <row r="159" spans="1:8">
      <c r="A159" s="14" t="s">
        <v>325</v>
      </c>
      <c r="D159" s="19">
        <v>2.0729166666666667E-2</v>
      </c>
      <c r="F159" s="18">
        <f t="shared" si="4"/>
        <v>2.0729166666666667E-2</v>
      </c>
      <c r="G159" s="13" t="e">
        <f>VLOOKUP($A159,'PWR GP 2016-17 Groups'!$A$2:$B$206,2,0)</f>
        <v>#N/A</v>
      </c>
    </row>
    <row r="160" spans="1:8">
      <c r="A160" s="14" t="s">
        <v>288</v>
      </c>
      <c r="B160" s="19">
        <v>2.074074074074074E-2</v>
      </c>
      <c r="C160" s="19">
        <v>2.1736111111111112E-2</v>
      </c>
      <c r="D160" s="19">
        <v>2.0752314814814814E-2</v>
      </c>
      <c r="E160" s="17">
        <v>2.0983796296296296E-2</v>
      </c>
      <c r="F160" s="18">
        <f t="shared" si="4"/>
        <v>2.074074074074074E-2</v>
      </c>
      <c r="G160" s="13" t="e">
        <f>VLOOKUP($A160,'PWR GP 2016-17 Groups'!$A$2:$B$206,2,0)</f>
        <v>#N/A</v>
      </c>
    </row>
    <row r="161" spans="1:8">
      <c r="A161" s="14" t="s">
        <v>341</v>
      </c>
      <c r="B161" s="19">
        <v>2.0879629629629626E-2</v>
      </c>
      <c r="F161" s="18">
        <f t="shared" si="4"/>
        <v>2.0879629629629626E-2</v>
      </c>
      <c r="G161" s="13" t="str">
        <f>VLOOKUP($A161,'PWR GP 2016-17 Groups'!$A$2:$B$206,2,0)</f>
        <v>I</v>
      </c>
      <c r="H161" s="13">
        <v>5</v>
      </c>
    </row>
    <row r="162" spans="1:8">
      <c r="A162" s="14" t="s">
        <v>293</v>
      </c>
      <c r="B162" s="19">
        <v>2.1307870370370369E-2</v>
      </c>
      <c r="C162" s="19">
        <v>2.2581018518518518E-2</v>
      </c>
      <c r="D162" s="19">
        <v>2.1840277777777778E-2</v>
      </c>
      <c r="E162" s="17">
        <v>2.0995370370370373E-2</v>
      </c>
      <c r="F162" s="18">
        <f t="shared" si="4"/>
        <v>2.0995370370370373E-2</v>
      </c>
      <c r="G162" s="13" t="str">
        <f>VLOOKUP($A162,'PWR GP 2016-17 Groups'!$A$2:$B$206,2,0)</f>
        <v>J</v>
      </c>
      <c r="H162" s="13">
        <v>20</v>
      </c>
    </row>
    <row r="163" spans="1:8">
      <c r="A163" s="14" t="s">
        <v>340</v>
      </c>
      <c r="D163" s="19">
        <v>2.1006944444444443E-2</v>
      </c>
      <c r="F163" s="18">
        <f t="shared" si="4"/>
        <v>2.1006944444444443E-2</v>
      </c>
      <c r="G163" s="13" t="str">
        <f>VLOOKUP($A163,'PWR GP 2016-17 Groups'!$A$2:$B$206,2,0)</f>
        <v>J</v>
      </c>
      <c r="H163" s="13">
        <v>18</v>
      </c>
    </row>
    <row r="164" spans="1:8">
      <c r="A164" s="14" t="s">
        <v>225</v>
      </c>
      <c r="B164" s="19">
        <v>2.2280092592592591E-2</v>
      </c>
      <c r="C164" s="19">
        <v>2.1030092592592597E-2</v>
      </c>
      <c r="F164" s="18">
        <f t="shared" ref="F164:F195" si="5">MIN(B164:E164)</f>
        <v>2.1030092592592597E-2</v>
      </c>
      <c r="G164" s="13" t="e">
        <f>VLOOKUP($A164,'PWR GP 2016-17 Groups'!$A$2:$B$206,2,0)</f>
        <v>#N/A</v>
      </c>
    </row>
    <row r="165" spans="1:8">
      <c r="A165" s="14" t="s">
        <v>172</v>
      </c>
      <c r="B165" s="19">
        <v>2.1365740740740741E-2</v>
      </c>
      <c r="D165" s="19">
        <v>2.1053240740740744E-2</v>
      </c>
      <c r="F165" s="18">
        <f t="shared" si="5"/>
        <v>2.1053240740740744E-2</v>
      </c>
      <c r="G165" s="13" t="str">
        <f>VLOOKUP($A165,'PWR GP 2016-17 Groups'!$A$2:$B$206,2,0)</f>
        <v>I</v>
      </c>
      <c r="H165" s="13">
        <v>4</v>
      </c>
    </row>
    <row r="166" spans="1:8">
      <c r="A166" s="14" t="s">
        <v>171</v>
      </c>
      <c r="B166" s="19">
        <v>2.1157407407407406E-2</v>
      </c>
      <c r="D166" s="19">
        <v>2.1087962962962961E-2</v>
      </c>
      <c r="E166" s="17">
        <v>2.1238425925925924E-2</v>
      </c>
      <c r="F166" s="18">
        <f t="shared" si="5"/>
        <v>2.1087962962962961E-2</v>
      </c>
      <c r="G166" s="13" t="str">
        <f>VLOOKUP($A166,'PWR GP 2016-17 Groups'!$A$2:$B$206,2,0)</f>
        <v>I</v>
      </c>
      <c r="H166" s="13">
        <v>3</v>
      </c>
    </row>
    <row r="167" spans="1:8">
      <c r="A167" s="14" t="s">
        <v>244</v>
      </c>
      <c r="C167" s="19">
        <v>2.4097222222222225E-2</v>
      </c>
      <c r="D167" s="19">
        <v>2.1099537037037038E-2</v>
      </c>
      <c r="E167" s="17">
        <v>2.1817129629629631E-2</v>
      </c>
      <c r="F167" s="18">
        <f t="shared" si="5"/>
        <v>2.1099537037037038E-2</v>
      </c>
      <c r="G167" s="13" t="str">
        <f>VLOOKUP($A167,'PWR GP 2016-17 Groups'!$A$2:$B$206,2,0)</f>
        <v>I</v>
      </c>
      <c r="H167" s="13">
        <v>2</v>
      </c>
    </row>
    <row r="168" spans="1:8">
      <c r="A168" s="14" t="s">
        <v>266</v>
      </c>
      <c r="C168" s="19">
        <v>2.1388888888888888E-2</v>
      </c>
      <c r="F168" s="18">
        <f t="shared" si="5"/>
        <v>2.1388888888888888E-2</v>
      </c>
      <c r="G168" s="13" t="str">
        <f>VLOOKUP($A168,'PWR GP 2016-17 Groups'!$A$2:$B$206,2,0)</f>
        <v>H</v>
      </c>
      <c r="H168" s="13">
        <v>2</v>
      </c>
    </row>
    <row r="169" spans="1:8">
      <c r="A169" s="14" t="s">
        <v>260</v>
      </c>
      <c r="C169" s="19">
        <v>2.5428240740740741E-2</v>
      </c>
      <c r="E169" s="17">
        <v>2.1446759259259259E-2</v>
      </c>
      <c r="F169" s="18">
        <f t="shared" si="5"/>
        <v>2.1446759259259259E-2</v>
      </c>
      <c r="G169" s="13" t="str">
        <f>VLOOKUP($A169,'PWR GP 2016-17 Groups'!$A$2:$B$206,2,0)</f>
        <v>I</v>
      </c>
      <c r="H169" s="13">
        <v>1</v>
      </c>
    </row>
    <row r="170" spans="1:8">
      <c r="A170" s="14" t="s">
        <v>198</v>
      </c>
      <c r="E170" s="17">
        <v>2.1516203703703704E-2</v>
      </c>
      <c r="F170" s="18">
        <f t="shared" si="5"/>
        <v>2.1516203703703704E-2</v>
      </c>
      <c r="G170" s="13" t="str">
        <f>VLOOKUP($A170,'PWR GP 2016-17 Groups'!$A$2:$B$206,2,0)</f>
        <v>J</v>
      </c>
      <c r="H170" s="13">
        <v>16</v>
      </c>
    </row>
    <row r="171" spans="1:8">
      <c r="A171" s="14" t="s">
        <v>125</v>
      </c>
      <c r="B171" s="19">
        <v>2.1666666666666667E-2</v>
      </c>
      <c r="C171" s="19">
        <v>2.1921296296296296E-2</v>
      </c>
      <c r="F171" s="18">
        <f t="shared" si="5"/>
        <v>2.1666666666666667E-2</v>
      </c>
      <c r="G171" s="13" t="str">
        <f>VLOOKUP($A171,'PWR GP 2016-17 Groups'!$A$2:$B$206,2,0)</f>
        <v>I</v>
      </c>
      <c r="H171" s="13">
        <v>0</v>
      </c>
    </row>
    <row r="172" spans="1:8">
      <c r="A172" s="14" t="s">
        <v>195</v>
      </c>
      <c r="D172" s="19">
        <v>2.1805555555555554E-2</v>
      </c>
      <c r="E172" s="17">
        <v>2.1712962962962962E-2</v>
      </c>
      <c r="F172" s="18">
        <f t="shared" si="5"/>
        <v>2.1712962962962962E-2</v>
      </c>
      <c r="G172" s="13" t="str">
        <f>VLOOKUP($A172,'PWR GP 2016-17 Groups'!$A$2:$B$206,2,0)</f>
        <v>J</v>
      </c>
      <c r="H172" s="13">
        <v>15</v>
      </c>
    </row>
    <row r="173" spans="1:8">
      <c r="A173" s="14" t="s">
        <v>174</v>
      </c>
      <c r="B173" s="19">
        <v>2.2187499999999999E-2</v>
      </c>
      <c r="C173" s="19">
        <v>2.5439814814814814E-2</v>
      </c>
      <c r="F173" s="18">
        <f t="shared" si="5"/>
        <v>2.2187499999999999E-2</v>
      </c>
      <c r="G173" s="13" t="str">
        <f>VLOOKUP($A173,'PWR GP 2016-17 Groups'!$A$2:$B$206,2,0)</f>
        <v>I</v>
      </c>
      <c r="H173" s="13">
        <v>0</v>
      </c>
    </row>
    <row r="174" spans="1:8">
      <c r="A174" s="14" t="s">
        <v>276</v>
      </c>
      <c r="C174" s="19">
        <v>2.8287037037037038E-2</v>
      </c>
      <c r="D174" s="19">
        <v>2.2534722222222223E-2</v>
      </c>
      <c r="E174" s="17">
        <v>2.3923611111111114E-2</v>
      </c>
      <c r="F174" s="18">
        <f t="shared" si="5"/>
        <v>2.2534722222222223E-2</v>
      </c>
      <c r="G174" s="13" t="str">
        <f>VLOOKUP($A174,'PWR GP 2016-17 Groups'!$A$2:$B$206,2,0)</f>
        <v>I</v>
      </c>
      <c r="H174" s="13">
        <v>0</v>
      </c>
    </row>
    <row r="175" spans="1:8">
      <c r="A175" s="14" t="s">
        <v>190</v>
      </c>
      <c r="D175" s="19">
        <v>2.255787037037037E-2</v>
      </c>
      <c r="E175" s="17">
        <v>2.3784722222222221E-2</v>
      </c>
      <c r="F175" s="18">
        <f t="shared" si="5"/>
        <v>2.255787037037037E-2</v>
      </c>
      <c r="G175" s="13" t="str">
        <f>VLOOKUP($A175,'PWR GP 2016-17 Groups'!$A$2:$B$206,2,0)</f>
        <v>J</v>
      </c>
      <c r="H175" s="13">
        <v>14</v>
      </c>
    </row>
    <row r="176" spans="1:8">
      <c r="A176" s="14" t="s">
        <v>290</v>
      </c>
      <c r="E176" s="17">
        <v>2.2604166666666665E-2</v>
      </c>
      <c r="F176" s="18">
        <f t="shared" si="5"/>
        <v>2.2604166666666665E-2</v>
      </c>
      <c r="G176" s="13" t="e">
        <f>VLOOKUP($A176,'PWR GP 2016-17 Groups'!$A$2:$B$206,2,0)</f>
        <v>#N/A</v>
      </c>
    </row>
    <row r="177" spans="1:8">
      <c r="A177" s="14" t="s">
        <v>175</v>
      </c>
      <c r="B177" s="19">
        <v>2.2650462962962966E-2</v>
      </c>
      <c r="F177" s="18">
        <f t="shared" si="5"/>
        <v>2.2650462962962966E-2</v>
      </c>
      <c r="G177" s="13" t="str">
        <f>VLOOKUP($A177,'PWR GP 2016-17 Groups'!$A$2:$B$206,2,0)</f>
        <v>J</v>
      </c>
      <c r="H177" s="13">
        <v>13</v>
      </c>
    </row>
    <row r="178" spans="1:8">
      <c r="A178" s="14" t="s">
        <v>323</v>
      </c>
      <c r="B178" s="19">
        <v>2.2719907407407411E-2</v>
      </c>
      <c r="E178" s="17">
        <v>2.390046296296296E-2</v>
      </c>
      <c r="F178" s="18">
        <f t="shared" si="5"/>
        <v>2.2719907407407411E-2</v>
      </c>
      <c r="G178" s="13" t="str">
        <f>VLOOKUP($A178,'PWR GP 2016-17 Groups'!$A$2:$B$206,2,0)</f>
        <v>J</v>
      </c>
      <c r="H178" s="13">
        <v>12</v>
      </c>
    </row>
    <row r="179" spans="1:8">
      <c r="A179" s="14" t="s">
        <v>277</v>
      </c>
      <c r="C179" s="19">
        <v>2.2824074074074076E-2</v>
      </c>
      <c r="F179" s="18">
        <f t="shared" si="5"/>
        <v>2.2824074074074076E-2</v>
      </c>
      <c r="G179" s="13" t="str">
        <f>VLOOKUP($A179,'PWR GP 2016-17 Groups'!$A$2:$B$206,2,0)</f>
        <v>J</v>
      </c>
      <c r="H179" s="13">
        <v>11</v>
      </c>
    </row>
    <row r="180" spans="1:8">
      <c r="A180" s="14" t="s">
        <v>335</v>
      </c>
      <c r="B180" s="19">
        <v>2.3333333333333334E-2</v>
      </c>
      <c r="D180" s="19">
        <v>2.4212962962962964E-2</v>
      </c>
      <c r="E180" s="17">
        <v>2.2870370370370371E-2</v>
      </c>
      <c r="F180" s="18">
        <f t="shared" si="5"/>
        <v>2.2870370370370371E-2</v>
      </c>
      <c r="G180" s="13" t="str">
        <f>VLOOKUP($A180,'PWR GP 2016-17 Groups'!$A$2:$B$206,2,0)</f>
        <v>J</v>
      </c>
      <c r="H180" s="13">
        <v>10</v>
      </c>
    </row>
    <row r="181" spans="1:8">
      <c r="A181" s="14" t="s">
        <v>339</v>
      </c>
      <c r="D181" s="19">
        <v>2.2939814814814816E-2</v>
      </c>
      <c r="F181" s="18">
        <f t="shared" si="5"/>
        <v>2.2939814814814816E-2</v>
      </c>
      <c r="G181" s="13" t="e">
        <f>VLOOKUP($A181,'PWR GP 2016-17 Groups'!$A$2:$B$206,2,0)</f>
        <v>#N/A</v>
      </c>
    </row>
    <row r="182" spans="1:8">
      <c r="A182" s="14" t="s">
        <v>199</v>
      </c>
      <c r="E182" s="17">
        <v>2.3020833333333334E-2</v>
      </c>
      <c r="F182" s="18">
        <f t="shared" si="5"/>
        <v>2.3020833333333334E-2</v>
      </c>
      <c r="G182" s="13" t="str">
        <f>VLOOKUP($A182,'PWR GP 2016-17 Groups'!$A$2:$B$206,2,0)</f>
        <v>J</v>
      </c>
      <c r="H182" s="13">
        <v>9</v>
      </c>
    </row>
    <row r="183" spans="1:8">
      <c r="A183" s="14" t="s">
        <v>183</v>
      </c>
      <c r="C183" s="19">
        <v>2.3067129629629632E-2</v>
      </c>
      <c r="F183" s="18">
        <f t="shared" si="5"/>
        <v>2.3067129629629632E-2</v>
      </c>
      <c r="G183" s="13" t="str">
        <f>VLOOKUP($A183,'PWR GP 2016-17 Groups'!$A$2:$B$206,2,0)</f>
        <v>J</v>
      </c>
      <c r="H183" s="13">
        <v>8</v>
      </c>
    </row>
    <row r="184" spans="1:8">
      <c r="A184" s="14" t="s">
        <v>182</v>
      </c>
      <c r="C184" s="19">
        <v>2.314814814814815E-2</v>
      </c>
      <c r="F184" s="18">
        <f t="shared" si="5"/>
        <v>2.314814814814815E-2</v>
      </c>
      <c r="G184" s="13" t="str">
        <f>VLOOKUP($A184,'PWR GP 2016-17 Groups'!$A$2:$B$206,2,0)</f>
        <v>J</v>
      </c>
      <c r="H184" s="13">
        <v>7</v>
      </c>
    </row>
    <row r="185" spans="1:8">
      <c r="A185" s="14" t="s">
        <v>202</v>
      </c>
      <c r="E185" s="17">
        <v>2.314814814814815E-2</v>
      </c>
      <c r="F185" s="18">
        <f t="shared" si="5"/>
        <v>2.314814814814815E-2</v>
      </c>
      <c r="G185" s="13" t="str">
        <f>VLOOKUP($A185,'PWR GP 2016-17 Groups'!$A$2:$B$206,2,0)</f>
        <v>J</v>
      </c>
      <c r="H185" s="13">
        <v>6</v>
      </c>
    </row>
    <row r="186" spans="1:8">
      <c r="A186" s="14" t="s">
        <v>289</v>
      </c>
      <c r="E186" s="17">
        <v>2.3287037037037037E-2</v>
      </c>
      <c r="F186" s="18">
        <f t="shared" si="5"/>
        <v>2.3287037037037037E-2</v>
      </c>
      <c r="G186" s="13" t="str">
        <f>VLOOKUP($A186,'PWR GP 2016-17 Groups'!$A$2:$B$206,2,0)</f>
        <v>J</v>
      </c>
      <c r="H186" s="13">
        <v>5</v>
      </c>
    </row>
    <row r="187" spans="1:8">
      <c r="A187" s="14" t="s">
        <v>181</v>
      </c>
      <c r="C187" s="19">
        <v>2.3402777777777783E-2</v>
      </c>
      <c r="F187" s="18">
        <f t="shared" si="5"/>
        <v>2.3402777777777783E-2</v>
      </c>
      <c r="G187" s="13" t="str">
        <f>VLOOKUP($A187,'PWR GP 2016-17 Groups'!$A$2:$B$206,2,0)</f>
        <v>K</v>
      </c>
      <c r="H187" s="13">
        <v>20</v>
      </c>
    </row>
    <row r="188" spans="1:8">
      <c r="A188" s="14" t="s">
        <v>231</v>
      </c>
      <c r="B188" s="19">
        <v>2.4965277777777781E-2</v>
      </c>
      <c r="C188" s="19">
        <v>2.5509259259259259E-2</v>
      </c>
      <c r="D188" s="19">
        <v>2.359953703703704E-2</v>
      </c>
      <c r="E188" s="17">
        <v>2.3831018518518519E-2</v>
      </c>
      <c r="F188" s="18">
        <f t="shared" si="5"/>
        <v>2.359953703703704E-2</v>
      </c>
      <c r="G188" s="13" t="e">
        <f>VLOOKUP($A188,'PWR GP 2016-17 Groups'!$A$2:$B$206,2,0)</f>
        <v>#N/A</v>
      </c>
    </row>
    <row r="189" spans="1:8">
      <c r="A189" s="14" t="s">
        <v>188</v>
      </c>
      <c r="D189" s="19">
        <v>2.359953703703704E-2</v>
      </c>
      <c r="F189" s="18">
        <f t="shared" si="5"/>
        <v>2.359953703703704E-2</v>
      </c>
      <c r="G189" s="13" t="str">
        <f>VLOOKUP($A189,'PWR GP 2016-17 Groups'!$A$2:$B$206,2,0)</f>
        <v>K</v>
      </c>
      <c r="H189" s="13">
        <v>18</v>
      </c>
    </row>
    <row r="190" spans="1:8">
      <c r="A190" s="14" t="s">
        <v>253</v>
      </c>
      <c r="D190" s="19">
        <v>2.361111111111111E-2</v>
      </c>
      <c r="E190" s="17">
        <v>2.4375000000000004E-2</v>
      </c>
      <c r="F190" s="18">
        <f t="shared" si="5"/>
        <v>2.361111111111111E-2</v>
      </c>
      <c r="G190" s="13" t="e">
        <f>VLOOKUP($A190,'PWR GP 2016-17 Groups'!$A$2:$B$206,2,0)</f>
        <v>#N/A</v>
      </c>
    </row>
    <row r="191" spans="1:8">
      <c r="A191" s="14" t="s">
        <v>176</v>
      </c>
      <c r="B191" s="19">
        <v>2.4398148148148145E-2</v>
      </c>
      <c r="C191" s="19">
        <v>2.4861111111111108E-2</v>
      </c>
      <c r="D191" s="19">
        <v>2.7731481481481478E-2</v>
      </c>
      <c r="F191" s="18">
        <f t="shared" si="5"/>
        <v>2.4398148148148145E-2</v>
      </c>
      <c r="G191" s="13" t="str">
        <f>VLOOKUP($A191,'PWR GP 2016-17 Groups'!$A$2:$B$206,2,0)</f>
        <v>K</v>
      </c>
      <c r="H191" s="13">
        <v>16</v>
      </c>
    </row>
    <row r="192" spans="1:8">
      <c r="A192" s="14" t="s">
        <v>333</v>
      </c>
      <c r="E192" s="17">
        <v>2.4409722222222222E-2</v>
      </c>
      <c r="F192" s="18">
        <f t="shared" si="5"/>
        <v>2.4409722222222222E-2</v>
      </c>
      <c r="G192" s="13" t="e">
        <f>VLOOKUP($A192,'PWR GP 2016-17 Groups'!$A$2:$B$206,2,0)</f>
        <v>#N/A</v>
      </c>
    </row>
    <row r="193" spans="1:8">
      <c r="A193" s="14" t="s">
        <v>296</v>
      </c>
      <c r="B193" s="19">
        <v>2.4606481481481479E-2</v>
      </c>
      <c r="F193" s="18">
        <f t="shared" si="5"/>
        <v>2.4606481481481479E-2</v>
      </c>
      <c r="G193" s="13" t="e">
        <f>VLOOKUP($A193,'PWR GP 2016-17 Groups'!$A$2:$B$206,2,0)</f>
        <v>#N/A</v>
      </c>
    </row>
    <row r="194" spans="1:8">
      <c r="A194" s="14" t="s">
        <v>187</v>
      </c>
      <c r="C194" s="19">
        <v>2.476851851851852E-2</v>
      </c>
      <c r="F194" s="18">
        <f t="shared" si="5"/>
        <v>2.476851851851852E-2</v>
      </c>
      <c r="G194" s="13" t="str">
        <f>VLOOKUP($A194,'PWR GP 2016-17 Groups'!$A$2:$B$206,2,0)</f>
        <v>K</v>
      </c>
      <c r="H194" s="13">
        <v>15</v>
      </c>
    </row>
    <row r="195" spans="1:8">
      <c r="A195" s="14" t="s">
        <v>234</v>
      </c>
      <c r="B195" s="19">
        <v>2.5312500000000002E-2</v>
      </c>
      <c r="D195" s="19">
        <v>2.5358796296296296E-2</v>
      </c>
      <c r="F195" s="18">
        <f t="shared" si="5"/>
        <v>2.5312500000000002E-2</v>
      </c>
      <c r="G195" s="13" t="e">
        <f>VLOOKUP($A195,'PWR GP 2016-17 Groups'!$A$2:$B$206,2,0)</f>
        <v>#N/A</v>
      </c>
    </row>
    <row r="196" spans="1:8">
      <c r="A196" s="14" t="s">
        <v>295</v>
      </c>
      <c r="D196" s="19">
        <v>2.5462962962962962E-2</v>
      </c>
      <c r="F196" s="18">
        <f t="shared" ref="F196:F203" si="6">MIN(B196:E196)</f>
        <v>2.5462962962962962E-2</v>
      </c>
      <c r="G196" s="13" t="e">
        <f>VLOOKUP($A196,'PWR GP 2016-17 Groups'!$A$2:$B$206,2,0)</f>
        <v>#N/A</v>
      </c>
    </row>
    <row r="197" spans="1:8">
      <c r="A197" s="14" t="s">
        <v>245</v>
      </c>
      <c r="C197" s="19">
        <v>2.7280092592592592E-2</v>
      </c>
      <c r="D197" s="19">
        <v>2.6388888888888889E-2</v>
      </c>
      <c r="E197" s="17">
        <v>2.5833333333333333E-2</v>
      </c>
      <c r="F197" s="18">
        <f t="shared" si="6"/>
        <v>2.5833333333333333E-2</v>
      </c>
      <c r="G197" s="13" t="str">
        <f>VLOOKUP($A197,'PWR GP 2016-17 Groups'!$A$2:$B$206,2,0)</f>
        <v>K</v>
      </c>
      <c r="H197" s="13">
        <v>14</v>
      </c>
    </row>
    <row r="198" spans="1:8">
      <c r="A198" s="14" t="s">
        <v>235</v>
      </c>
      <c r="E198" s="17">
        <v>2.7210648148148147E-2</v>
      </c>
      <c r="F198" s="18">
        <f t="shared" si="6"/>
        <v>2.7210648148148147E-2</v>
      </c>
      <c r="G198" s="13" t="str">
        <f>VLOOKUP($A198,'PWR GP 2016-17 Groups'!$A$2:$B$206,2,0)</f>
        <v>K</v>
      </c>
      <c r="H198" s="13">
        <v>13</v>
      </c>
    </row>
    <row r="199" spans="1:8">
      <c r="A199" s="14" t="s">
        <v>201</v>
      </c>
      <c r="E199" s="17">
        <v>2.7569444444444448E-2</v>
      </c>
      <c r="F199" s="18">
        <f t="shared" si="6"/>
        <v>2.7569444444444448E-2</v>
      </c>
      <c r="G199" s="13" t="str">
        <f>VLOOKUP($A199,'PWR GP 2016-17 Groups'!$A$2:$B$206,2,0)</f>
        <v>K</v>
      </c>
      <c r="H199" s="13">
        <v>12</v>
      </c>
    </row>
    <row r="200" spans="1:8">
      <c r="A200" s="14" t="s">
        <v>177</v>
      </c>
      <c r="B200" s="19">
        <v>2.8287037037037038E-2</v>
      </c>
      <c r="E200" s="17">
        <v>2.7650462962962963E-2</v>
      </c>
      <c r="F200" s="18">
        <f t="shared" si="6"/>
        <v>2.7650462962962963E-2</v>
      </c>
      <c r="G200" s="13" t="e">
        <f>VLOOKUP($A200,'PWR GP 2016-17 Groups'!$A$2:$B$206,2,0)</f>
        <v>#N/A</v>
      </c>
    </row>
    <row r="201" spans="1:8">
      <c r="A201" s="14" t="s">
        <v>203</v>
      </c>
      <c r="E201" s="17">
        <v>2.7847222222222221E-2</v>
      </c>
      <c r="F201" s="18">
        <f t="shared" si="6"/>
        <v>2.7847222222222221E-2</v>
      </c>
      <c r="G201" s="13" t="str">
        <f>VLOOKUP($A201,'PWR GP 2016-17 Groups'!$A$2:$B$206,2,0)</f>
        <v>K</v>
      </c>
      <c r="H201" s="13">
        <v>11</v>
      </c>
    </row>
    <row r="202" spans="1:8">
      <c r="A202" s="14" t="s">
        <v>269</v>
      </c>
      <c r="B202" s="19">
        <v>2.8217592592592589E-2</v>
      </c>
      <c r="F202" s="18">
        <f t="shared" si="6"/>
        <v>2.8217592592592589E-2</v>
      </c>
      <c r="G202" s="13" t="str">
        <f>VLOOKUP($A202,'PWR GP 2016-17 Groups'!$A$2:$B$206,2,0)</f>
        <v>K</v>
      </c>
      <c r="H202" s="13">
        <v>10</v>
      </c>
    </row>
    <row r="203" spans="1:8">
      <c r="A203" s="14" t="s">
        <v>272</v>
      </c>
      <c r="B203" s="19">
        <v>2.8217592592592589E-2</v>
      </c>
      <c r="F203" s="18">
        <f t="shared" si="6"/>
        <v>2.8217592592592589E-2</v>
      </c>
      <c r="G203" s="13" t="str">
        <f>VLOOKUP($A203,'PWR GP 2016-17 Groups'!$A$2:$B$206,2,0)</f>
        <v>K</v>
      </c>
      <c r="H203" s="13">
        <v>9</v>
      </c>
    </row>
  </sheetData>
  <autoFilter ref="A1:H203">
    <sortState ref="A2:H201">
      <sortCondition ref="F2:F20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38" workbookViewId="0">
      <selection activeCell="L6" sqref="L6"/>
    </sheetView>
  </sheetViews>
  <sheetFormatPr defaultRowHeight="15"/>
  <cols>
    <col min="1" max="1" width="5.140625" bestFit="1" customWidth="1"/>
    <col min="2" max="2" width="4.5703125" bestFit="1" customWidth="1"/>
    <col min="3" max="4" width="8.140625" bestFit="1" customWidth="1"/>
    <col min="5" max="5" width="24.42578125" customWidth="1"/>
    <col min="6" max="6" width="5.42578125" bestFit="1" customWidth="1"/>
    <col min="7" max="7" width="8" customWidth="1"/>
    <col min="8" max="8" width="25.85546875" customWidth="1"/>
    <col min="9" max="9" width="5.28515625" bestFit="1" customWidth="1"/>
    <col min="10" max="10" width="8.140625" bestFit="1" customWidth="1"/>
    <col min="11" max="11" width="9.140625" style="37"/>
  </cols>
  <sheetData>
    <row r="1" spans="1:12">
      <c r="A1" s="33" t="s">
        <v>396</v>
      </c>
      <c r="B1" s="33" t="s">
        <v>397</v>
      </c>
      <c r="C1" s="33" t="s">
        <v>398</v>
      </c>
      <c r="D1" s="33" t="s">
        <v>399</v>
      </c>
      <c r="E1" s="141" t="s">
        <v>358</v>
      </c>
      <c r="F1" s="33" t="s">
        <v>400</v>
      </c>
      <c r="G1" s="33" t="s">
        <v>401</v>
      </c>
      <c r="H1" s="141" t="s">
        <v>402</v>
      </c>
      <c r="I1" s="141" t="s">
        <v>403</v>
      </c>
      <c r="J1" s="33" t="s">
        <v>399</v>
      </c>
      <c r="K1" s="36" t="s">
        <v>509</v>
      </c>
      <c r="L1" s="20" t="s">
        <v>510</v>
      </c>
    </row>
    <row r="2" spans="1:12">
      <c r="A2" s="33" t="s">
        <v>404</v>
      </c>
      <c r="B2" s="33" t="s">
        <v>405</v>
      </c>
      <c r="C2" s="33" t="s">
        <v>406</v>
      </c>
      <c r="D2" s="33" t="s">
        <v>406</v>
      </c>
      <c r="E2" s="141"/>
      <c r="F2" s="33" t="s">
        <v>407</v>
      </c>
      <c r="G2" s="33" t="s">
        <v>408</v>
      </c>
      <c r="H2" s="141"/>
      <c r="I2" s="141"/>
      <c r="J2" s="33" t="s">
        <v>406</v>
      </c>
    </row>
    <row r="3" spans="1:12">
      <c r="A3" s="34">
        <v>1</v>
      </c>
      <c r="B3" s="34">
        <v>334</v>
      </c>
      <c r="C3" s="35">
        <v>2.5532407407407406E-2</v>
      </c>
      <c r="D3" s="35">
        <v>2.5520833333333336E-2</v>
      </c>
      <c r="E3" s="34" t="s">
        <v>409</v>
      </c>
      <c r="F3" s="34" t="s">
        <v>410</v>
      </c>
      <c r="G3" s="34" t="s">
        <v>411</v>
      </c>
      <c r="H3" s="34" t="s">
        <v>412</v>
      </c>
      <c r="I3" s="34">
        <v>1</v>
      </c>
      <c r="J3" s="35">
        <v>2.5520833333333336E-2</v>
      </c>
      <c r="K3" s="38" t="str">
        <f>VLOOKUP($E3,'PWR GP 2016-17 Groups'!$A$2:$B$206,2,0)</f>
        <v>A</v>
      </c>
      <c r="L3">
        <v>20</v>
      </c>
    </row>
    <row r="4" spans="1:12">
      <c r="A4" s="34">
        <v>5</v>
      </c>
      <c r="B4" s="34">
        <v>356</v>
      </c>
      <c r="C4" s="35">
        <v>2.6782407407407408E-2</v>
      </c>
      <c r="D4" s="35">
        <v>2.6759259259259257E-2</v>
      </c>
      <c r="E4" s="34" t="s">
        <v>413</v>
      </c>
      <c r="F4" s="34" t="s">
        <v>410</v>
      </c>
      <c r="G4" s="34" t="s">
        <v>411</v>
      </c>
      <c r="H4" s="34"/>
      <c r="I4" s="34"/>
      <c r="J4" s="35">
        <v>2.6759259259259257E-2</v>
      </c>
      <c r="K4" s="38" t="str">
        <f>VLOOKUP($E4,'PWR GP 2016-17 Groups'!$A$2:$B$206,2,0)</f>
        <v>A</v>
      </c>
      <c r="L4">
        <v>18</v>
      </c>
    </row>
    <row r="5" spans="1:12">
      <c r="A5" s="34">
        <v>12</v>
      </c>
      <c r="B5" s="34">
        <v>232</v>
      </c>
      <c r="C5" s="35">
        <v>2.809027777777778E-2</v>
      </c>
      <c r="D5" s="35">
        <v>2.8067129629629626E-2</v>
      </c>
      <c r="E5" s="34" t="s">
        <v>414</v>
      </c>
      <c r="F5" s="34" t="s">
        <v>410</v>
      </c>
      <c r="G5" s="34" t="s">
        <v>415</v>
      </c>
      <c r="H5" s="34" t="s">
        <v>412</v>
      </c>
      <c r="I5" s="34">
        <v>2</v>
      </c>
      <c r="J5" s="35">
        <v>2.8067129629629626E-2</v>
      </c>
      <c r="K5" s="38" t="str">
        <f>VLOOKUP($E5,'PWR GP 2016-17 Groups'!$A$2:$B$206,2,0)</f>
        <v>A</v>
      </c>
      <c r="L5">
        <v>16</v>
      </c>
    </row>
    <row r="6" spans="1:12">
      <c r="A6" s="34">
        <v>14</v>
      </c>
      <c r="B6" s="34">
        <v>113</v>
      </c>
      <c r="C6" s="35">
        <v>2.8298611111111111E-2</v>
      </c>
      <c r="D6" s="35">
        <v>2.8275462962962964E-2</v>
      </c>
      <c r="E6" s="34" t="s">
        <v>416</v>
      </c>
      <c r="F6" s="34" t="s">
        <v>410</v>
      </c>
      <c r="G6" s="34" t="s">
        <v>417</v>
      </c>
      <c r="H6" s="34" t="s">
        <v>412</v>
      </c>
      <c r="I6" s="34">
        <v>3</v>
      </c>
      <c r="J6" s="35">
        <v>2.8275462962962964E-2</v>
      </c>
      <c r="K6" s="38" t="str">
        <f>VLOOKUP($E6,'PWR GP 2016-17 Groups'!$A$2:$B$206,2,0)</f>
        <v>A</v>
      </c>
      <c r="L6">
        <v>15</v>
      </c>
    </row>
    <row r="7" spans="1:12">
      <c r="A7" s="34">
        <v>17</v>
      </c>
      <c r="B7" s="34">
        <v>187</v>
      </c>
      <c r="C7" s="35">
        <v>2.8449074074074075E-2</v>
      </c>
      <c r="D7" s="35">
        <v>2.8414351851851847E-2</v>
      </c>
      <c r="E7" s="34" t="s">
        <v>418</v>
      </c>
      <c r="F7" s="34" t="s">
        <v>410</v>
      </c>
      <c r="G7" s="34" t="s">
        <v>411</v>
      </c>
      <c r="H7" s="34" t="s">
        <v>412</v>
      </c>
      <c r="I7" s="34">
        <v>4</v>
      </c>
      <c r="J7" s="35">
        <v>2.8414351851851847E-2</v>
      </c>
      <c r="K7" s="38" t="str">
        <f>VLOOKUP($E7,'PWR GP 2016-17 Groups'!$A$2:$B$206,2,0)</f>
        <v>B</v>
      </c>
      <c r="L7">
        <v>20</v>
      </c>
    </row>
    <row r="8" spans="1:12">
      <c r="A8" s="34">
        <v>22</v>
      </c>
      <c r="B8" s="34">
        <v>35</v>
      </c>
      <c r="C8" s="35">
        <v>2.9074074074074075E-2</v>
      </c>
      <c r="D8" s="35">
        <v>2.9039351851851854E-2</v>
      </c>
      <c r="E8" s="34" t="s">
        <v>419</v>
      </c>
      <c r="F8" s="34" t="s">
        <v>410</v>
      </c>
      <c r="G8" s="34" t="s">
        <v>417</v>
      </c>
      <c r="H8" s="34" t="s">
        <v>412</v>
      </c>
      <c r="I8" s="34">
        <v>5</v>
      </c>
      <c r="J8" s="35">
        <v>2.9039351851851854E-2</v>
      </c>
      <c r="K8" s="38" t="str">
        <f>VLOOKUP($E8,'PWR GP 2016-17 Groups'!$A$2:$B$206,2,0)</f>
        <v>B</v>
      </c>
      <c r="L8">
        <v>18</v>
      </c>
    </row>
    <row r="9" spans="1:12">
      <c r="A9" s="34">
        <v>24</v>
      </c>
      <c r="B9" s="34">
        <v>65</v>
      </c>
      <c r="C9" s="35">
        <v>2.9247685185185186E-2</v>
      </c>
      <c r="D9" s="35">
        <v>2.9201388888888888E-2</v>
      </c>
      <c r="E9" s="34" t="s">
        <v>420</v>
      </c>
      <c r="F9" s="34" t="s">
        <v>0</v>
      </c>
      <c r="G9" s="34" t="s">
        <v>421</v>
      </c>
      <c r="H9" s="34" t="s">
        <v>412</v>
      </c>
      <c r="I9" s="34">
        <v>6</v>
      </c>
      <c r="J9" s="35">
        <v>2.9201388888888888E-2</v>
      </c>
      <c r="K9" s="38" t="str">
        <f>VLOOKUP($E9,'PWR GP 2016-17 Groups'!$A$2:$B$206,2,0)</f>
        <v>A</v>
      </c>
      <c r="L9">
        <v>14</v>
      </c>
    </row>
    <row r="10" spans="1:12">
      <c r="A10" s="34">
        <v>29</v>
      </c>
      <c r="B10" s="34">
        <v>280</v>
      </c>
      <c r="C10" s="35">
        <v>2.960648148148148E-2</v>
      </c>
      <c r="D10" s="35">
        <v>2.9560185185185189E-2</v>
      </c>
      <c r="E10" s="34" t="s">
        <v>422</v>
      </c>
      <c r="F10" s="34" t="s">
        <v>410</v>
      </c>
      <c r="G10" s="34" t="s">
        <v>415</v>
      </c>
      <c r="H10" s="34" t="s">
        <v>412</v>
      </c>
      <c r="I10" s="34">
        <v>7</v>
      </c>
      <c r="J10" s="35">
        <v>2.9560185185185189E-2</v>
      </c>
      <c r="K10" s="38" t="str">
        <f>VLOOKUP($E10,'PWR GP 2016-17 Groups'!$A$2:$B$206,2,0)</f>
        <v>B</v>
      </c>
      <c r="L10">
        <v>16</v>
      </c>
    </row>
    <row r="11" spans="1:12">
      <c r="A11" s="34">
        <v>33</v>
      </c>
      <c r="B11" s="34">
        <v>19</v>
      </c>
      <c r="C11" s="35">
        <v>2.9953703703703705E-2</v>
      </c>
      <c r="D11" s="35">
        <v>2.990740740740741E-2</v>
      </c>
      <c r="E11" s="34" t="s">
        <v>423</v>
      </c>
      <c r="F11" s="34" t="s">
        <v>0</v>
      </c>
      <c r="G11" s="34" t="s">
        <v>421</v>
      </c>
      <c r="H11" s="34" t="s">
        <v>412</v>
      </c>
      <c r="I11" s="34">
        <v>8</v>
      </c>
      <c r="J11" s="35">
        <v>2.990740740740741E-2</v>
      </c>
      <c r="K11" s="38" t="str">
        <f>VLOOKUP($E11,'PWR GP 2016-17 Groups'!$A$2:$B$206,2,0)</f>
        <v>B</v>
      </c>
      <c r="L11">
        <v>15</v>
      </c>
    </row>
    <row r="12" spans="1:12">
      <c r="A12" s="34">
        <v>35</v>
      </c>
      <c r="B12" s="34">
        <v>242</v>
      </c>
      <c r="C12" s="35">
        <v>3.0277777777777778E-2</v>
      </c>
      <c r="D12" s="35">
        <v>3.0243055555555554E-2</v>
      </c>
      <c r="E12" s="34" t="s">
        <v>424</v>
      </c>
      <c r="F12" s="34" t="s">
        <v>410</v>
      </c>
      <c r="G12" s="34" t="s">
        <v>417</v>
      </c>
      <c r="H12" s="34" t="s">
        <v>412</v>
      </c>
      <c r="I12" s="34">
        <v>9</v>
      </c>
      <c r="J12" s="35">
        <v>3.0243055555555554E-2</v>
      </c>
      <c r="K12" s="38" t="str">
        <f>VLOOKUP($E12,'PWR GP 2016-17 Groups'!$A$2:$B$206,2,0)</f>
        <v>B</v>
      </c>
      <c r="L12">
        <v>14</v>
      </c>
    </row>
    <row r="13" spans="1:12">
      <c r="A13" s="34">
        <v>36</v>
      </c>
      <c r="B13" s="34">
        <v>106</v>
      </c>
      <c r="C13" s="35">
        <v>3.0405092592592591E-2</v>
      </c>
      <c r="D13" s="35">
        <v>3.0347222222222223E-2</v>
      </c>
      <c r="E13" s="34" t="s">
        <v>513</v>
      </c>
      <c r="F13" s="34" t="s">
        <v>410</v>
      </c>
      <c r="G13" s="34" t="s">
        <v>417</v>
      </c>
      <c r="H13" s="34" t="s">
        <v>412</v>
      </c>
      <c r="I13" s="34">
        <v>10</v>
      </c>
      <c r="J13" s="35">
        <v>3.0347222222222223E-2</v>
      </c>
      <c r="K13" s="38" t="str">
        <f>VLOOKUP($E13,'PWR GP 2016-17 Groups'!$A$2:$B$206,2,0)</f>
        <v>A</v>
      </c>
      <c r="L13">
        <v>13</v>
      </c>
    </row>
    <row r="14" spans="1:12">
      <c r="A14" s="34">
        <v>37</v>
      </c>
      <c r="B14" s="34">
        <v>348</v>
      </c>
      <c r="C14" s="35">
        <v>3.0590277777777775E-2</v>
      </c>
      <c r="D14" s="35">
        <v>3.0532407407407411E-2</v>
      </c>
      <c r="E14" s="34" t="s">
        <v>526</v>
      </c>
      <c r="F14" s="34" t="s">
        <v>410</v>
      </c>
      <c r="G14" s="34" t="s">
        <v>417</v>
      </c>
      <c r="H14" s="34"/>
      <c r="I14" s="34"/>
      <c r="J14" s="35">
        <v>3.0532407407407411E-2</v>
      </c>
      <c r="K14" s="38" t="str">
        <f>VLOOKUP($E14,'PWR GP 2016-17 Groups'!$A$2:$B$206,2,0)</f>
        <v>A</v>
      </c>
      <c r="L14">
        <v>12</v>
      </c>
    </row>
    <row r="15" spans="1:12">
      <c r="A15" s="34">
        <v>41</v>
      </c>
      <c r="B15" s="34">
        <v>243</v>
      </c>
      <c r="C15" s="35">
        <v>3.1041666666666665E-2</v>
      </c>
      <c r="D15" s="35">
        <v>3.1018518518518515E-2</v>
      </c>
      <c r="E15" s="34" t="s">
        <v>425</v>
      </c>
      <c r="F15" s="34" t="s">
        <v>410</v>
      </c>
      <c r="G15" s="34" t="s">
        <v>411</v>
      </c>
      <c r="H15" s="34" t="s">
        <v>412</v>
      </c>
      <c r="I15" s="34">
        <v>11</v>
      </c>
      <c r="J15" s="35">
        <v>3.1018518518518515E-2</v>
      </c>
      <c r="K15" s="38" t="str">
        <f>VLOOKUP($E15,'PWR GP 2016-17 Groups'!$A$2:$B$206,2,0)</f>
        <v>B</v>
      </c>
      <c r="L15">
        <v>13</v>
      </c>
    </row>
    <row r="16" spans="1:12">
      <c r="A16" s="34">
        <v>43</v>
      </c>
      <c r="B16" s="34">
        <v>263</v>
      </c>
      <c r="C16" s="35">
        <v>3.1134259259259261E-2</v>
      </c>
      <c r="D16" s="35">
        <v>3.1053240740740742E-2</v>
      </c>
      <c r="E16" s="34" t="s">
        <v>426</v>
      </c>
      <c r="F16" s="34" t="s">
        <v>0</v>
      </c>
      <c r="G16" s="34" t="s">
        <v>427</v>
      </c>
      <c r="H16" s="34" t="s">
        <v>412</v>
      </c>
      <c r="I16" s="34">
        <v>12</v>
      </c>
      <c r="J16" s="35">
        <v>3.1053240740740742E-2</v>
      </c>
      <c r="K16" s="38" t="str">
        <f>VLOOKUP($E16,'PWR GP 2016-17 Groups'!$A$2:$B$206,2,0)</f>
        <v>B</v>
      </c>
      <c r="L16">
        <v>12</v>
      </c>
    </row>
    <row r="17" spans="1:12">
      <c r="A17" s="34">
        <v>51</v>
      </c>
      <c r="B17" s="34">
        <v>252</v>
      </c>
      <c r="C17" s="35">
        <v>3.1666666666666669E-2</v>
      </c>
      <c r="D17" s="35">
        <v>3.1597222222222221E-2</v>
      </c>
      <c r="E17" s="34" t="s">
        <v>428</v>
      </c>
      <c r="F17" s="34" t="s">
        <v>410</v>
      </c>
      <c r="G17" s="34" t="s">
        <v>417</v>
      </c>
      <c r="H17" s="34" t="s">
        <v>412</v>
      </c>
      <c r="I17" s="34">
        <v>13</v>
      </c>
      <c r="J17" s="35">
        <v>3.1597222222222221E-2</v>
      </c>
      <c r="K17" s="38" t="str">
        <f>VLOOKUP($E17,'PWR GP 2016-17 Groups'!$A$2:$B$206,2,0)</f>
        <v>B</v>
      </c>
      <c r="L17">
        <v>11</v>
      </c>
    </row>
    <row r="18" spans="1:12">
      <c r="A18" s="34">
        <v>52</v>
      </c>
      <c r="B18" s="34">
        <v>95</v>
      </c>
      <c r="C18" s="35">
        <v>3.1666666666666669E-2</v>
      </c>
      <c r="D18" s="35">
        <v>3.1574074074074074E-2</v>
      </c>
      <c r="E18" s="34" t="s">
        <v>429</v>
      </c>
      <c r="F18" s="34" t="s">
        <v>410</v>
      </c>
      <c r="G18" s="34" t="s">
        <v>415</v>
      </c>
      <c r="H18" s="34" t="s">
        <v>412</v>
      </c>
      <c r="I18" s="34">
        <v>14</v>
      </c>
      <c r="J18" s="35">
        <v>3.1574074074074074E-2</v>
      </c>
      <c r="K18" s="38" t="str">
        <f>VLOOKUP($E18,'PWR GP 2016-17 Groups'!$A$2:$B$206,2,0)</f>
        <v>C</v>
      </c>
      <c r="L18">
        <v>20</v>
      </c>
    </row>
    <row r="19" spans="1:12">
      <c r="A19" s="34">
        <v>57</v>
      </c>
      <c r="B19" s="34">
        <v>288</v>
      </c>
      <c r="C19" s="35">
        <v>3.1770833333333331E-2</v>
      </c>
      <c r="D19" s="35">
        <v>3.1712962962962964E-2</v>
      </c>
      <c r="E19" s="34" t="s">
        <v>430</v>
      </c>
      <c r="F19" s="34" t="s">
        <v>0</v>
      </c>
      <c r="G19" s="34" t="s">
        <v>427</v>
      </c>
      <c r="H19" s="34" t="s">
        <v>412</v>
      </c>
      <c r="I19" s="34">
        <v>15</v>
      </c>
      <c r="J19" s="35">
        <v>3.1712962962962964E-2</v>
      </c>
      <c r="K19" s="38" t="str">
        <f>VLOOKUP($E19,'PWR GP 2016-17 Groups'!$A$2:$B$206,2,0)</f>
        <v>C</v>
      </c>
      <c r="L19">
        <v>18</v>
      </c>
    </row>
    <row r="20" spans="1:12">
      <c r="A20" s="34">
        <v>59</v>
      </c>
      <c r="B20" s="34">
        <v>31</v>
      </c>
      <c r="C20" s="35">
        <v>3.1793981481481479E-2</v>
      </c>
      <c r="D20" s="35">
        <v>3.1747685185185184E-2</v>
      </c>
      <c r="E20" s="34" t="s">
        <v>431</v>
      </c>
      <c r="F20" s="34" t="s">
        <v>410</v>
      </c>
      <c r="G20" s="34" t="s">
        <v>417</v>
      </c>
      <c r="H20" s="34" t="s">
        <v>412</v>
      </c>
      <c r="I20" s="34">
        <v>16</v>
      </c>
      <c r="J20" s="35">
        <v>3.1747685185185184E-2</v>
      </c>
      <c r="K20" s="38" t="str">
        <f>VLOOKUP($E20,'PWR GP 2016-17 Groups'!$A$2:$B$206,2,0)</f>
        <v>C</v>
      </c>
      <c r="L20">
        <v>16</v>
      </c>
    </row>
    <row r="21" spans="1:12">
      <c r="A21" s="34">
        <v>64</v>
      </c>
      <c r="B21" s="34">
        <v>117</v>
      </c>
      <c r="C21" s="35">
        <v>3.2337962962962964E-2</v>
      </c>
      <c r="D21" s="35">
        <v>3.2303240740740737E-2</v>
      </c>
      <c r="E21" s="34" t="s">
        <v>432</v>
      </c>
      <c r="F21" s="34" t="s">
        <v>410</v>
      </c>
      <c r="G21" s="34" t="s">
        <v>411</v>
      </c>
      <c r="H21" s="34" t="s">
        <v>412</v>
      </c>
      <c r="I21" s="34">
        <v>17</v>
      </c>
      <c r="J21" s="35">
        <v>3.2303240740740737E-2</v>
      </c>
      <c r="K21" s="38" t="str">
        <f>VLOOKUP($E21,'PWR GP 2016-17 Groups'!$A$2:$B$206,2,0)</f>
        <v>C</v>
      </c>
      <c r="L21">
        <v>15</v>
      </c>
    </row>
    <row r="22" spans="1:12">
      <c r="A22" s="34">
        <v>67</v>
      </c>
      <c r="B22" s="34">
        <v>314</v>
      </c>
      <c r="C22" s="35">
        <v>3.2569444444444443E-2</v>
      </c>
      <c r="D22" s="35">
        <v>3.2488425925925928E-2</v>
      </c>
      <c r="E22" s="34" t="s">
        <v>433</v>
      </c>
      <c r="F22" s="34" t="s">
        <v>410</v>
      </c>
      <c r="G22" s="34" t="s">
        <v>417</v>
      </c>
      <c r="H22" s="34" t="s">
        <v>412</v>
      </c>
      <c r="I22" s="34">
        <v>18</v>
      </c>
      <c r="J22" s="35">
        <v>3.2488425925925928E-2</v>
      </c>
      <c r="K22" s="38" t="str">
        <f>VLOOKUP($E22,'PWR GP 2016-17 Groups'!$A$2:$B$206,2,0)</f>
        <v>C</v>
      </c>
      <c r="L22">
        <v>14</v>
      </c>
    </row>
    <row r="23" spans="1:12">
      <c r="A23" s="34">
        <v>73</v>
      </c>
      <c r="B23" s="34">
        <v>324</v>
      </c>
      <c r="C23" s="35">
        <v>3.2824074074074075E-2</v>
      </c>
      <c r="D23" s="35">
        <v>3.2743055555555553E-2</v>
      </c>
      <c r="E23" s="34" t="s">
        <v>434</v>
      </c>
      <c r="F23" s="34" t="s">
        <v>410</v>
      </c>
      <c r="G23" s="34" t="s">
        <v>415</v>
      </c>
      <c r="H23" s="34" t="s">
        <v>412</v>
      </c>
      <c r="I23" s="34">
        <v>19</v>
      </c>
      <c r="J23" s="35">
        <v>3.2743055555555553E-2</v>
      </c>
      <c r="K23" s="38" t="str">
        <f>VLOOKUP($E23,'PWR GP 2016-17 Groups'!$A$2:$B$206,2,0)</f>
        <v>C</v>
      </c>
      <c r="L23">
        <v>13</v>
      </c>
    </row>
    <row r="24" spans="1:12">
      <c r="A24" s="34">
        <v>76</v>
      </c>
      <c r="B24" s="34">
        <v>300</v>
      </c>
      <c r="C24" s="35">
        <v>3.3101851851851848E-2</v>
      </c>
      <c r="D24" s="35">
        <v>3.3009259259259259E-2</v>
      </c>
      <c r="E24" s="34" t="s">
        <v>435</v>
      </c>
      <c r="F24" s="34" t="s">
        <v>410</v>
      </c>
      <c r="G24" s="34" t="s">
        <v>415</v>
      </c>
      <c r="H24" s="34" t="s">
        <v>412</v>
      </c>
      <c r="I24" s="34">
        <v>20</v>
      </c>
      <c r="J24" s="35">
        <v>3.3009259259259259E-2</v>
      </c>
      <c r="K24" s="38" t="str">
        <f>VLOOKUP($E24,'PWR GP 2016-17 Groups'!$A$2:$B$206,2,0)</f>
        <v>D</v>
      </c>
      <c r="L24">
        <v>20</v>
      </c>
    </row>
    <row r="25" spans="1:12">
      <c r="A25" s="34">
        <v>83</v>
      </c>
      <c r="B25" s="34">
        <v>264</v>
      </c>
      <c r="C25" s="35">
        <v>3.3483796296296296E-2</v>
      </c>
      <c r="D25" s="35">
        <v>3.3402777777777774E-2</v>
      </c>
      <c r="E25" s="34" t="s">
        <v>436</v>
      </c>
      <c r="F25" s="34" t="s">
        <v>0</v>
      </c>
      <c r="G25" s="34" t="s">
        <v>421</v>
      </c>
      <c r="H25" s="34" t="s">
        <v>412</v>
      </c>
      <c r="I25" s="34">
        <v>21</v>
      </c>
      <c r="J25" s="35">
        <v>3.3402777777777774E-2</v>
      </c>
      <c r="K25" s="38" t="str">
        <f>VLOOKUP($E25,'PWR GP 2016-17 Groups'!$A$2:$B$206,2,0)</f>
        <v>D</v>
      </c>
      <c r="L25">
        <v>18</v>
      </c>
    </row>
    <row r="26" spans="1:12">
      <c r="A26" s="34">
        <v>89</v>
      </c>
      <c r="B26" s="34">
        <v>38</v>
      </c>
      <c r="C26" s="35">
        <v>3.3645833333333333E-2</v>
      </c>
      <c r="D26" s="35">
        <v>3.3553240740740745E-2</v>
      </c>
      <c r="E26" s="34" t="s">
        <v>437</v>
      </c>
      <c r="F26" s="34" t="s">
        <v>0</v>
      </c>
      <c r="G26" s="34" t="s">
        <v>427</v>
      </c>
      <c r="H26" s="34" t="s">
        <v>412</v>
      </c>
      <c r="I26" s="34">
        <v>22</v>
      </c>
      <c r="J26" s="35">
        <v>3.3553240740740745E-2</v>
      </c>
      <c r="K26" s="38" t="str">
        <f>VLOOKUP($E26,'PWR GP 2016-17 Groups'!$A$2:$B$206,2,0)</f>
        <v>C</v>
      </c>
      <c r="L26">
        <v>12</v>
      </c>
    </row>
    <row r="27" spans="1:12">
      <c r="A27" s="34">
        <v>102</v>
      </c>
      <c r="B27" s="34">
        <v>275</v>
      </c>
      <c r="C27" s="35">
        <v>3.4374999999999996E-2</v>
      </c>
      <c r="D27" s="35">
        <v>3.4270833333333334E-2</v>
      </c>
      <c r="E27" s="34" t="s">
        <v>438</v>
      </c>
      <c r="F27" s="34" t="s">
        <v>410</v>
      </c>
      <c r="G27" s="34" t="s">
        <v>415</v>
      </c>
      <c r="H27" s="34" t="s">
        <v>412</v>
      </c>
      <c r="I27" s="34">
        <v>23</v>
      </c>
      <c r="J27" s="35">
        <v>3.4270833333333334E-2</v>
      </c>
      <c r="K27" s="38" t="str">
        <f>VLOOKUP($E27,'PWR GP 2016-17 Groups'!$A$2:$B$206,2,0)</f>
        <v>E</v>
      </c>
      <c r="L27">
        <v>20</v>
      </c>
    </row>
    <row r="28" spans="1:12">
      <c r="A28" s="34">
        <v>103</v>
      </c>
      <c r="B28" s="34">
        <v>50</v>
      </c>
      <c r="C28" s="35">
        <v>3.4432870370370371E-2</v>
      </c>
      <c r="D28" s="35">
        <v>3.4340277777777782E-2</v>
      </c>
      <c r="E28" s="34" t="s">
        <v>439</v>
      </c>
      <c r="F28" s="34" t="s">
        <v>410</v>
      </c>
      <c r="G28" s="34" t="s">
        <v>417</v>
      </c>
      <c r="H28" s="34" t="s">
        <v>412</v>
      </c>
      <c r="I28" s="34">
        <v>24</v>
      </c>
      <c r="J28" s="35">
        <v>3.4340277777777782E-2</v>
      </c>
      <c r="K28" s="38" t="str">
        <f>VLOOKUP($E28,'PWR GP 2016-17 Groups'!$A$2:$B$206,2,0)</f>
        <v>D</v>
      </c>
      <c r="L28">
        <v>16</v>
      </c>
    </row>
    <row r="29" spans="1:12">
      <c r="A29" s="34">
        <v>109</v>
      </c>
      <c r="B29" s="34">
        <v>121</v>
      </c>
      <c r="C29" s="35">
        <v>3.4861111111111114E-2</v>
      </c>
      <c r="D29" s="35">
        <v>3.4560185185185187E-2</v>
      </c>
      <c r="E29" s="34" t="s">
        <v>440</v>
      </c>
      <c r="F29" s="34" t="s">
        <v>410</v>
      </c>
      <c r="G29" s="34" t="s">
        <v>415</v>
      </c>
      <c r="H29" s="34" t="s">
        <v>412</v>
      </c>
      <c r="I29" s="34">
        <v>25</v>
      </c>
      <c r="J29" s="35">
        <v>3.4560185185185187E-2</v>
      </c>
      <c r="K29" s="38" t="str">
        <f>VLOOKUP($E29,'PWR GP 2016-17 Groups'!$A$2:$B$206,2,0)</f>
        <v>D</v>
      </c>
      <c r="L29">
        <v>15</v>
      </c>
    </row>
    <row r="30" spans="1:12">
      <c r="A30" s="34">
        <v>112</v>
      </c>
      <c r="B30" s="34">
        <v>190</v>
      </c>
      <c r="C30" s="35">
        <v>3.5023148148148144E-2</v>
      </c>
      <c r="D30" s="35">
        <v>3.4722222222222224E-2</v>
      </c>
      <c r="E30" s="34" t="s">
        <v>441</v>
      </c>
      <c r="F30" s="34" t="s">
        <v>410</v>
      </c>
      <c r="G30" s="34" t="s">
        <v>415</v>
      </c>
      <c r="H30" s="34" t="s">
        <v>412</v>
      </c>
      <c r="I30" s="34">
        <v>26</v>
      </c>
      <c r="J30" s="35">
        <v>3.4722222222222224E-2</v>
      </c>
      <c r="K30" s="38" t="str">
        <f>VLOOKUP($E30,'PWR GP 2016-17 Groups'!$A$2:$B$206,2,0)</f>
        <v>E</v>
      </c>
      <c r="L30">
        <v>18</v>
      </c>
    </row>
    <row r="31" spans="1:12">
      <c r="A31" s="34">
        <v>116</v>
      </c>
      <c r="B31" s="34">
        <v>124</v>
      </c>
      <c r="C31" s="35">
        <v>3.5196759259259254E-2</v>
      </c>
      <c r="D31" s="35">
        <v>3.5092592592592592E-2</v>
      </c>
      <c r="E31" s="34" t="s">
        <v>442</v>
      </c>
      <c r="F31" s="34" t="s">
        <v>410</v>
      </c>
      <c r="G31" s="34" t="s">
        <v>411</v>
      </c>
      <c r="H31" s="34" t="s">
        <v>412</v>
      </c>
      <c r="I31" s="34">
        <v>27</v>
      </c>
      <c r="J31" s="35">
        <v>3.5092592592592592E-2</v>
      </c>
      <c r="K31" s="38" t="str">
        <f>VLOOKUP($E31,'PWR GP 2016-17 Groups'!$A$2:$B$206,2,0)</f>
        <v>D</v>
      </c>
      <c r="L31">
        <v>14</v>
      </c>
    </row>
    <row r="32" spans="1:12">
      <c r="A32" s="34">
        <v>117</v>
      </c>
      <c r="B32" s="34">
        <v>34</v>
      </c>
      <c r="C32" s="35">
        <v>3.5277777777777776E-2</v>
      </c>
      <c r="D32" s="35">
        <v>3.5023148148148144E-2</v>
      </c>
      <c r="E32" s="34" t="s">
        <v>443</v>
      </c>
      <c r="F32" s="34" t="s">
        <v>410</v>
      </c>
      <c r="G32" s="34" t="s">
        <v>411</v>
      </c>
      <c r="H32" s="34" t="s">
        <v>412</v>
      </c>
      <c r="I32" s="34">
        <v>28</v>
      </c>
      <c r="J32" s="35">
        <v>3.5023148148148144E-2</v>
      </c>
      <c r="K32" s="38" t="str">
        <f>VLOOKUP($E32,'PWR GP 2016-17 Groups'!$A$2:$B$206,2,0)</f>
        <v>D</v>
      </c>
      <c r="L32">
        <v>13</v>
      </c>
    </row>
    <row r="33" spans="1:12">
      <c r="A33" s="34">
        <v>118</v>
      </c>
      <c r="B33" s="34">
        <v>88</v>
      </c>
      <c r="C33" s="35">
        <v>3.5289351851851856E-2</v>
      </c>
      <c r="D33" s="35">
        <v>3.5057870370370371E-2</v>
      </c>
      <c r="E33" s="34" t="s">
        <v>444</v>
      </c>
      <c r="F33" s="34" t="s">
        <v>410</v>
      </c>
      <c r="G33" s="34" t="s">
        <v>417</v>
      </c>
      <c r="H33" s="34" t="s">
        <v>412</v>
      </c>
      <c r="I33" s="34">
        <v>29</v>
      </c>
      <c r="J33" s="35">
        <v>3.5057870370370371E-2</v>
      </c>
      <c r="K33" s="38" t="str">
        <f>VLOOKUP($E33,'PWR GP 2016-17 Groups'!$A$2:$B$206,2,0)</f>
        <v>E</v>
      </c>
      <c r="L33">
        <v>16</v>
      </c>
    </row>
    <row r="34" spans="1:12">
      <c r="A34" s="34">
        <v>122</v>
      </c>
      <c r="B34" s="34">
        <v>333</v>
      </c>
      <c r="C34" s="35">
        <v>3.560185185185185E-2</v>
      </c>
      <c r="D34" s="35">
        <v>3.5428240740740739E-2</v>
      </c>
      <c r="E34" s="34" t="s">
        <v>445</v>
      </c>
      <c r="F34" s="34" t="s">
        <v>0</v>
      </c>
      <c r="G34" s="34" t="s">
        <v>427</v>
      </c>
      <c r="H34" s="34" t="s">
        <v>412</v>
      </c>
      <c r="I34" s="34">
        <v>30</v>
      </c>
      <c r="J34" s="35">
        <v>3.5428240740740739E-2</v>
      </c>
      <c r="K34" s="38" t="str">
        <f>VLOOKUP($E34,'PWR GP 2016-17 Groups'!$A$2:$B$206,2,0)</f>
        <v>D</v>
      </c>
      <c r="L34">
        <v>12</v>
      </c>
    </row>
    <row r="35" spans="1:12">
      <c r="A35" s="34">
        <v>128</v>
      </c>
      <c r="B35" s="34">
        <v>111</v>
      </c>
      <c r="C35" s="35">
        <v>3.6018518518518519E-2</v>
      </c>
      <c r="D35" s="35">
        <v>3.5787037037037034E-2</v>
      </c>
      <c r="E35" s="34" t="s">
        <v>446</v>
      </c>
      <c r="F35" s="34" t="s">
        <v>0</v>
      </c>
      <c r="G35" s="34" t="s">
        <v>447</v>
      </c>
      <c r="H35" s="34" t="s">
        <v>412</v>
      </c>
      <c r="I35" s="34">
        <v>31</v>
      </c>
      <c r="J35" s="35">
        <v>3.5787037037037034E-2</v>
      </c>
      <c r="K35" s="38" t="str">
        <f>VLOOKUP($E35,'PWR GP 2016-17 Groups'!$A$2:$B$206,2,0)</f>
        <v>E</v>
      </c>
      <c r="L35">
        <v>15</v>
      </c>
    </row>
    <row r="36" spans="1:12">
      <c r="A36" s="34">
        <v>136</v>
      </c>
      <c r="B36" s="34">
        <v>251</v>
      </c>
      <c r="C36" s="35">
        <v>3.650462962962963E-2</v>
      </c>
      <c r="D36" s="35">
        <v>3.6319444444444439E-2</v>
      </c>
      <c r="E36" s="34" t="s">
        <v>448</v>
      </c>
      <c r="F36" s="34" t="s">
        <v>0</v>
      </c>
      <c r="G36" s="34" t="s">
        <v>427</v>
      </c>
      <c r="H36" s="34" t="s">
        <v>412</v>
      </c>
      <c r="I36" s="34">
        <v>32</v>
      </c>
      <c r="J36" s="35">
        <v>3.6319444444444439E-2</v>
      </c>
      <c r="K36" s="38" t="str">
        <f>VLOOKUP($E36,'PWR GP 2016-17 Groups'!$A$2:$B$206,2,0)</f>
        <v>D</v>
      </c>
      <c r="L36">
        <v>11</v>
      </c>
    </row>
    <row r="37" spans="1:12">
      <c r="A37" s="34">
        <v>139</v>
      </c>
      <c r="B37" s="34">
        <v>18</v>
      </c>
      <c r="C37" s="35">
        <v>3.6562499999999998E-2</v>
      </c>
      <c r="D37" s="35">
        <v>3.6458333333333336E-2</v>
      </c>
      <c r="E37" s="34" t="s">
        <v>449</v>
      </c>
      <c r="F37" s="34" t="s">
        <v>410</v>
      </c>
      <c r="G37" s="34" t="s">
        <v>417</v>
      </c>
      <c r="H37" s="34" t="s">
        <v>412</v>
      </c>
      <c r="I37" s="34">
        <v>33</v>
      </c>
      <c r="J37" s="35">
        <v>3.6458333333333336E-2</v>
      </c>
      <c r="K37" s="38" t="str">
        <f>VLOOKUP($E37,'PWR GP 2016-17 Groups'!$A$2:$B$206,2,0)</f>
        <v>C</v>
      </c>
      <c r="L37">
        <v>11</v>
      </c>
    </row>
    <row r="38" spans="1:12">
      <c r="A38" s="34">
        <v>151</v>
      </c>
      <c r="B38" s="34">
        <v>163</v>
      </c>
      <c r="C38" s="35">
        <v>3.6967592592592594E-2</v>
      </c>
      <c r="D38" s="35">
        <v>3.6886574074074079E-2</v>
      </c>
      <c r="E38" s="34" t="s">
        <v>450</v>
      </c>
      <c r="F38" s="34" t="s">
        <v>410</v>
      </c>
      <c r="G38" s="34" t="s">
        <v>415</v>
      </c>
      <c r="H38" s="34" t="s">
        <v>412</v>
      </c>
      <c r="I38" s="34">
        <v>34</v>
      </c>
      <c r="J38" s="35">
        <v>3.6886574074074079E-2</v>
      </c>
      <c r="K38" s="38" t="str">
        <f>VLOOKUP($E38,'PWR GP 2016-17 Groups'!$A$2:$B$206,2,0)</f>
        <v>E</v>
      </c>
      <c r="L38">
        <v>14</v>
      </c>
    </row>
    <row r="39" spans="1:12">
      <c r="A39" s="34">
        <v>152</v>
      </c>
      <c r="B39" s="34">
        <v>281</v>
      </c>
      <c r="C39" s="35">
        <v>3.7083333333333336E-2</v>
      </c>
      <c r="D39" s="35">
        <v>3.6712962962962961E-2</v>
      </c>
      <c r="E39" s="34" t="s">
        <v>451</v>
      </c>
      <c r="F39" s="34" t="s">
        <v>0</v>
      </c>
      <c r="G39" s="34" t="s">
        <v>421</v>
      </c>
      <c r="H39" s="34" t="s">
        <v>412</v>
      </c>
      <c r="I39" s="34">
        <v>35</v>
      </c>
      <c r="J39" s="35">
        <v>3.6712962962962961E-2</v>
      </c>
      <c r="K39" s="38" t="str">
        <f>VLOOKUP($E39,'PWR GP 2016-17 Groups'!$A$2:$B$206,2,0)</f>
        <v>D</v>
      </c>
      <c r="L39">
        <v>10</v>
      </c>
    </row>
    <row r="40" spans="1:12">
      <c r="A40" s="34">
        <v>157</v>
      </c>
      <c r="B40" s="34">
        <v>104</v>
      </c>
      <c r="C40" s="35">
        <v>3.7662037037037036E-2</v>
      </c>
      <c r="D40" s="35">
        <v>3.7349537037037035E-2</v>
      </c>
      <c r="E40" s="34" t="s">
        <v>597</v>
      </c>
      <c r="F40" s="34" t="s">
        <v>0</v>
      </c>
      <c r="G40" s="34" t="s">
        <v>427</v>
      </c>
      <c r="H40" s="34" t="s">
        <v>412</v>
      </c>
      <c r="I40" s="34">
        <v>36</v>
      </c>
      <c r="J40" s="35">
        <v>3.7349537037037035E-2</v>
      </c>
      <c r="K40" s="38" t="s">
        <v>111</v>
      </c>
      <c r="L40">
        <v>20</v>
      </c>
    </row>
    <row r="41" spans="1:12">
      <c r="A41" s="34">
        <v>161</v>
      </c>
      <c r="B41" s="34">
        <v>47</v>
      </c>
      <c r="C41" s="35">
        <v>3.771990740740741E-2</v>
      </c>
      <c r="D41" s="35">
        <v>3.740740740740741E-2</v>
      </c>
      <c r="E41" s="34" t="s">
        <v>452</v>
      </c>
      <c r="F41" s="34" t="s">
        <v>410</v>
      </c>
      <c r="G41" s="34" t="s">
        <v>415</v>
      </c>
      <c r="H41" s="34" t="s">
        <v>412</v>
      </c>
      <c r="I41" s="34">
        <v>37</v>
      </c>
      <c r="J41" s="35">
        <v>3.740740740740741E-2</v>
      </c>
      <c r="K41" s="38" t="str">
        <f>VLOOKUP($E41,'PWR GP 2016-17 Groups'!$A$2:$B$206,2,0)</f>
        <v>F</v>
      </c>
      <c r="L41">
        <v>20</v>
      </c>
    </row>
    <row r="42" spans="1:12">
      <c r="A42" s="34">
        <v>162</v>
      </c>
      <c r="B42" s="34">
        <v>74</v>
      </c>
      <c r="C42" s="35">
        <v>3.784722222222222E-2</v>
      </c>
      <c r="D42" s="35">
        <v>3.7488425925925925E-2</v>
      </c>
      <c r="E42" s="34" t="s">
        <v>515</v>
      </c>
      <c r="F42" s="34" t="s">
        <v>0</v>
      </c>
      <c r="G42" s="34" t="s">
        <v>427</v>
      </c>
      <c r="H42" s="34" t="s">
        <v>412</v>
      </c>
      <c r="I42" s="34">
        <v>38</v>
      </c>
      <c r="J42" s="35">
        <v>3.7488425925925925E-2</v>
      </c>
      <c r="K42" s="38" t="str">
        <f>VLOOKUP($E42,'PWR GP 2016-17 Groups'!$A$2:$B$206,2,0)</f>
        <v>G</v>
      </c>
      <c r="L42">
        <v>18</v>
      </c>
    </row>
    <row r="43" spans="1:12">
      <c r="A43" s="34">
        <v>164</v>
      </c>
      <c r="B43" s="34">
        <v>140</v>
      </c>
      <c r="C43" s="35">
        <v>3.7905092592592594E-2</v>
      </c>
      <c r="D43" s="35">
        <v>3.7638888888888895E-2</v>
      </c>
      <c r="E43" s="34" t="s">
        <v>453</v>
      </c>
      <c r="F43" s="34" t="s">
        <v>410</v>
      </c>
      <c r="G43" s="34" t="s">
        <v>417</v>
      </c>
      <c r="H43" s="34" t="s">
        <v>412</v>
      </c>
      <c r="I43" s="34">
        <v>39</v>
      </c>
      <c r="J43" s="35">
        <v>3.7638888888888895E-2</v>
      </c>
      <c r="K43" s="38" t="str">
        <f>VLOOKUP($E43,'PWR GP 2016-17 Groups'!$A$2:$B$206,2,0)</f>
        <v>F</v>
      </c>
      <c r="L43">
        <v>18</v>
      </c>
    </row>
    <row r="44" spans="1:12">
      <c r="A44" s="34">
        <v>165</v>
      </c>
      <c r="B44" s="34">
        <v>193</v>
      </c>
      <c r="C44" s="35">
        <v>3.7997685185185183E-2</v>
      </c>
      <c r="D44" s="35">
        <v>3.7696759259259256E-2</v>
      </c>
      <c r="E44" s="34" t="s">
        <v>454</v>
      </c>
      <c r="F44" s="34" t="s">
        <v>410</v>
      </c>
      <c r="G44" s="34" t="s">
        <v>411</v>
      </c>
      <c r="H44" s="34" t="s">
        <v>412</v>
      </c>
      <c r="I44" s="34">
        <v>40</v>
      </c>
      <c r="J44" s="35">
        <v>3.7696759259259256E-2</v>
      </c>
      <c r="K44" s="38" t="str">
        <f>VLOOKUP($E44,'PWR GP 2016-17 Groups'!$A$2:$B$206,2,0)</f>
        <v>D</v>
      </c>
      <c r="L44">
        <v>9</v>
      </c>
    </row>
    <row r="45" spans="1:12">
      <c r="A45" s="34">
        <v>170</v>
      </c>
      <c r="B45" s="34">
        <v>130</v>
      </c>
      <c r="C45" s="35">
        <v>3.8321759259259257E-2</v>
      </c>
      <c r="D45" s="35">
        <v>3.8124999999999999E-2</v>
      </c>
      <c r="E45" s="34" t="s">
        <v>455</v>
      </c>
      <c r="F45" s="34" t="s">
        <v>410</v>
      </c>
      <c r="G45" s="34" t="s">
        <v>417</v>
      </c>
      <c r="H45" s="34" t="s">
        <v>412</v>
      </c>
      <c r="I45" s="34">
        <v>41</v>
      </c>
      <c r="J45" s="35">
        <v>3.8124999999999999E-2</v>
      </c>
      <c r="K45" s="38" t="str">
        <f>VLOOKUP($E45,'PWR GP 2016-17 Groups'!$A$2:$B$206,2,0)</f>
        <v>F</v>
      </c>
      <c r="L45">
        <v>16</v>
      </c>
    </row>
    <row r="46" spans="1:12">
      <c r="A46" s="34">
        <v>172</v>
      </c>
      <c r="B46" s="34">
        <v>83</v>
      </c>
      <c r="C46" s="35">
        <v>3.8495370370370367E-2</v>
      </c>
      <c r="D46" s="35">
        <v>3.829861111111111E-2</v>
      </c>
      <c r="E46" s="34" t="s">
        <v>456</v>
      </c>
      <c r="F46" s="34" t="s">
        <v>410</v>
      </c>
      <c r="G46" s="34" t="s">
        <v>457</v>
      </c>
      <c r="H46" s="34" t="s">
        <v>412</v>
      </c>
      <c r="I46" s="34">
        <v>42</v>
      </c>
      <c r="J46" s="35">
        <v>3.829861111111111E-2</v>
      </c>
      <c r="K46" s="38" t="str">
        <f>VLOOKUP($E46,'PWR GP 2016-17 Groups'!$A$2:$B$206,2,0)</f>
        <v>G</v>
      </c>
      <c r="L46">
        <v>16</v>
      </c>
    </row>
    <row r="47" spans="1:12">
      <c r="A47" s="34">
        <v>175</v>
      </c>
      <c r="B47" s="34">
        <v>292</v>
      </c>
      <c r="C47" s="35">
        <v>3.8680555555555558E-2</v>
      </c>
      <c r="D47" s="35">
        <v>3.8379629629629632E-2</v>
      </c>
      <c r="E47" s="34" t="s">
        <v>458</v>
      </c>
      <c r="F47" s="34" t="s">
        <v>410</v>
      </c>
      <c r="G47" s="34" t="s">
        <v>415</v>
      </c>
      <c r="H47" s="34" t="s">
        <v>412</v>
      </c>
      <c r="I47" s="34">
        <v>43</v>
      </c>
      <c r="J47" s="35">
        <v>3.8379629629629632E-2</v>
      </c>
      <c r="K47" s="38" t="str">
        <f>VLOOKUP($E47,'PWR GP 2016-17 Groups'!$A$2:$B$206,2,0)</f>
        <v>F</v>
      </c>
      <c r="L47">
        <v>15</v>
      </c>
    </row>
    <row r="48" spans="1:12">
      <c r="A48" s="34">
        <v>189</v>
      </c>
      <c r="B48" s="34">
        <v>205</v>
      </c>
      <c r="C48" s="35">
        <v>3.9131944444444448E-2</v>
      </c>
      <c r="D48" s="35">
        <v>3.8865740740740742E-2</v>
      </c>
      <c r="E48" s="34" t="s">
        <v>459</v>
      </c>
      <c r="F48" s="34" t="s">
        <v>410</v>
      </c>
      <c r="G48" s="34" t="s">
        <v>415</v>
      </c>
      <c r="H48" s="34" t="s">
        <v>412</v>
      </c>
      <c r="I48" s="34">
        <v>44</v>
      </c>
      <c r="J48" s="35">
        <v>3.8865740740740742E-2</v>
      </c>
      <c r="K48" s="38" t="str">
        <f>VLOOKUP($E48,'PWR GP 2016-17 Groups'!$A$2:$B$206,2,0)</f>
        <v>G</v>
      </c>
      <c r="L48">
        <v>15</v>
      </c>
    </row>
    <row r="49" spans="1:12">
      <c r="A49" s="34">
        <v>190</v>
      </c>
      <c r="B49" s="34">
        <v>32</v>
      </c>
      <c r="C49" s="35">
        <v>3.9143518518518515E-2</v>
      </c>
      <c r="D49" s="35">
        <v>3.888888888888889E-2</v>
      </c>
      <c r="E49" s="34" t="s">
        <v>460</v>
      </c>
      <c r="F49" s="34" t="s">
        <v>0</v>
      </c>
      <c r="G49" s="34" t="s">
        <v>447</v>
      </c>
      <c r="H49" s="34" t="s">
        <v>412</v>
      </c>
      <c r="I49" s="34">
        <v>45</v>
      </c>
      <c r="J49" s="35">
        <v>3.888888888888889E-2</v>
      </c>
      <c r="K49" s="38" t="str">
        <f>VLOOKUP($E49,'PWR GP 2016-17 Groups'!$A$2:$B$206,2,0)</f>
        <v>G</v>
      </c>
      <c r="L49">
        <v>14</v>
      </c>
    </row>
    <row r="50" spans="1:12">
      <c r="A50" s="34">
        <v>191</v>
      </c>
      <c r="B50" s="34">
        <v>91</v>
      </c>
      <c r="C50" s="35">
        <v>3.9155092592592596E-2</v>
      </c>
      <c r="D50" s="35">
        <v>3.8981481481481485E-2</v>
      </c>
      <c r="E50" s="34" t="s">
        <v>461</v>
      </c>
      <c r="F50" s="34" t="s">
        <v>0</v>
      </c>
      <c r="G50" s="34" t="s">
        <v>427</v>
      </c>
      <c r="H50" s="34" t="s">
        <v>412</v>
      </c>
      <c r="I50" s="34">
        <v>46</v>
      </c>
      <c r="J50" s="35">
        <v>3.8981481481481485E-2</v>
      </c>
      <c r="K50" s="38" t="str">
        <f>VLOOKUP($E50,'PWR GP 2016-17 Groups'!$A$2:$B$206,2,0)</f>
        <v>G</v>
      </c>
      <c r="L50">
        <v>13</v>
      </c>
    </row>
    <row r="51" spans="1:12">
      <c r="A51" s="34">
        <v>210</v>
      </c>
      <c r="B51" s="34">
        <v>186</v>
      </c>
      <c r="C51" s="35">
        <v>4.027777777777778E-2</v>
      </c>
      <c r="D51" s="35">
        <v>3.9953703703703707E-2</v>
      </c>
      <c r="E51" s="34" t="s">
        <v>462</v>
      </c>
      <c r="F51" s="34" t="s">
        <v>0</v>
      </c>
      <c r="G51" s="34" t="s">
        <v>421</v>
      </c>
      <c r="H51" s="34" t="s">
        <v>412</v>
      </c>
      <c r="I51" s="34">
        <v>47</v>
      </c>
      <c r="J51" s="35">
        <v>3.9953703703703707E-2</v>
      </c>
      <c r="K51" s="38" t="str">
        <f>VLOOKUP($E51,'PWR GP 2016-17 Groups'!$A$2:$B$206,2,0)</f>
        <v>H</v>
      </c>
      <c r="L51">
        <v>20</v>
      </c>
    </row>
    <row r="52" spans="1:12">
      <c r="A52" s="34">
        <v>214</v>
      </c>
      <c r="B52" s="34">
        <v>141</v>
      </c>
      <c r="C52" s="35">
        <v>4.0567129629629627E-2</v>
      </c>
      <c r="D52" s="35">
        <v>4.0208333333333332E-2</v>
      </c>
      <c r="E52" s="34" t="s">
        <v>463</v>
      </c>
      <c r="F52" s="34" t="s">
        <v>0</v>
      </c>
      <c r="G52" s="34" t="s">
        <v>427</v>
      </c>
      <c r="H52" s="34" t="s">
        <v>412</v>
      </c>
      <c r="I52" s="34">
        <v>48</v>
      </c>
      <c r="J52" s="35">
        <v>4.0208333333333332E-2</v>
      </c>
      <c r="K52" s="38" t="str">
        <f>VLOOKUP($E52,'PWR GP 2016-17 Groups'!$A$2:$B$206,2,0)</f>
        <v>H</v>
      </c>
      <c r="L52">
        <v>18</v>
      </c>
    </row>
    <row r="53" spans="1:12">
      <c r="A53" s="34">
        <v>220</v>
      </c>
      <c r="B53" s="34">
        <v>322</v>
      </c>
      <c r="C53" s="35">
        <v>4.0821759259259259E-2</v>
      </c>
      <c r="D53" s="35">
        <v>4.0520833333333332E-2</v>
      </c>
      <c r="E53" s="34" t="s">
        <v>464</v>
      </c>
      <c r="F53" s="34" t="s">
        <v>410</v>
      </c>
      <c r="G53" s="34" t="s">
        <v>417</v>
      </c>
      <c r="H53" s="34" t="s">
        <v>412</v>
      </c>
      <c r="I53" s="34">
        <v>49</v>
      </c>
      <c r="J53" s="35">
        <v>4.0520833333333332E-2</v>
      </c>
      <c r="K53" s="38" t="str">
        <f>VLOOKUP($E53,'PWR GP 2016-17 Groups'!$A$2:$B$206,2,0)</f>
        <v>G</v>
      </c>
      <c r="L53">
        <v>12</v>
      </c>
    </row>
    <row r="54" spans="1:12">
      <c r="A54" s="34">
        <v>224</v>
      </c>
      <c r="B54" s="34">
        <v>43</v>
      </c>
      <c r="C54" s="35">
        <v>4.1018518518518517E-2</v>
      </c>
      <c r="D54" s="35">
        <v>4.0706018518518523E-2</v>
      </c>
      <c r="E54" s="34" t="s">
        <v>465</v>
      </c>
      <c r="F54" s="34" t="s">
        <v>0</v>
      </c>
      <c r="G54" s="34" t="s">
        <v>427</v>
      </c>
      <c r="H54" s="34" t="s">
        <v>412</v>
      </c>
      <c r="I54" s="34">
        <v>50</v>
      </c>
      <c r="J54" s="35">
        <v>4.0706018518518523E-2</v>
      </c>
      <c r="K54" s="38" t="str">
        <f>VLOOKUP($E54,'PWR GP 2016-17 Groups'!$A$2:$B$206,2,0)</f>
        <v>H</v>
      </c>
      <c r="L54">
        <v>16</v>
      </c>
    </row>
    <row r="55" spans="1:12">
      <c r="A55" s="34">
        <v>237</v>
      </c>
      <c r="B55" s="34">
        <v>94</v>
      </c>
      <c r="C55" s="35">
        <v>4.148148148148148E-2</v>
      </c>
      <c r="D55" s="35">
        <v>4.116898148148148E-2</v>
      </c>
      <c r="E55" s="34" t="s">
        <v>466</v>
      </c>
      <c r="F55" s="34" t="s">
        <v>410</v>
      </c>
      <c r="G55" s="34" t="s">
        <v>415</v>
      </c>
      <c r="H55" s="34" t="s">
        <v>412</v>
      </c>
      <c r="I55" s="34">
        <v>51</v>
      </c>
      <c r="J55" s="35">
        <v>4.116898148148148E-2</v>
      </c>
      <c r="K55" s="38" t="str">
        <f>VLOOKUP($E55,'PWR GP 2016-17 Groups'!$A$2:$B$206,2,0)</f>
        <v>H</v>
      </c>
      <c r="L55">
        <v>15</v>
      </c>
    </row>
    <row r="56" spans="1:12">
      <c r="A56" s="34">
        <v>239</v>
      </c>
      <c r="B56" s="34">
        <v>164</v>
      </c>
      <c r="C56" s="35">
        <v>4.1539351851851855E-2</v>
      </c>
      <c r="D56" s="35">
        <v>4.1226851851851855E-2</v>
      </c>
      <c r="E56" s="34" t="s">
        <v>467</v>
      </c>
      <c r="F56" s="34" t="s">
        <v>0</v>
      </c>
      <c r="G56" s="34" t="s">
        <v>421</v>
      </c>
      <c r="H56" s="34" t="s">
        <v>412</v>
      </c>
      <c r="I56" s="34">
        <v>52</v>
      </c>
      <c r="J56" s="35">
        <v>4.1226851851851855E-2</v>
      </c>
      <c r="K56" s="38" t="str">
        <f>VLOOKUP($E56,'PWR GP 2016-17 Groups'!$A$2:$B$206,2,0)</f>
        <v>I</v>
      </c>
      <c r="L56">
        <v>20</v>
      </c>
    </row>
    <row r="57" spans="1:12">
      <c r="A57" s="34">
        <v>246</v>
      </c>
      <c r="B57" s="34">
        <v>194</v>
      </c>
      <c r="C57" s="35">
        <v>4.2337962962962966E-2</v>
      </c>
      <c r="D57" s="35">
        <v>4.207175925925926E-2</v>
      </c>
      <c r="E57" s="34" t="s">
        <v>468</v>
      </c>
      <c r="F57" s="34" t="s">
        <v>0</v>
      </c>
      <c r="G57" s="34" t="s">
        <v>447</v>
      </c>
      <c r="H57" s="34" t="s">
        <v>412</v>
      </c>
      <c r="I57" s="34">
        <v>53</v>
      </c>
      <c r="J57" s="35">
        <v>4.207175925925926E-2</v>
      </c>
      <c r="K57" s="38" t="str">
        <f>VLOOKUP($E57,'PWR GP 2016-17 Groups'!$A$2:$B$206,2,0)</f>
        <v>G</v>
      </c>
      <c r="L57">
        <v>11</v>
      </c>
    </row>
    <row r="58" spans="1:12">
      <c r="A58" s="34">
        <v>253</v>
      </c>
      <c r="B58" s="34">
        <v>237</v>
      </c>
      <c r="C58" s="35">
        <v>4.2696759259259261E-2</v>
      </c>
      <c r="D58" s="35">
        <v>4.2442129629629628E-2</v>
      </c>
      <c r="E58" s="34" t="s">
        <v>469</v>
      </c>
      <c r="F58" s="34" t="s">
        <v>410</v>
      </c>
      <c r="G58" s="34" t="s">
        <v>415</v>
      </c>
      <c r="H58" s="34" t="s">
        <v>412</v>
      </c>
      <c r="I58" s="34">
        <v>54</v>
      </c>
      <c r="J58" s="35">
        <v>4.2442129629629628E-2</v>
      </c>
      <c r="K58" s="38" t="str">
        <f>VLOOKUP($E58,'PWR GP 2016-17 Groups'!$A$2:$B$206,2,0)</f>
        <v>G</v>
      </c>
      <c r="L58">
        <v>10</v>
      </c>
    </row>
    <row r="59" spans="1:12">
      <c r="A59" s="34">
        <v>259</v>
      </c>
      <c r="B59" s="34">
        <v>359</v>
      </c>
      <c r="C59" s="35">
        <v>4.3032407407407408E-2</v>
      </c>
      <c r="D59" s="35">
        <v>4.2673611111111114E-2</v>
      </c>
      <c r="E59" s="34" t="s">
        <v>470</v>
      </c>
      <c r="F59" s="34" t="s">
        <v>0</v>
      </c>
      <c r="G59" s="34" t="s">
        <v>427</v>
      </c>
      <c r="H59" s="34"/>
      <c r="I59" s="34"/>
      <c r="J59" s="35">
        <v>4.2673611111111114E-2</v>
      </c>
      <c r="K59" s="38" t="str">
        <f>VLOOKUP($E59,'PWR GP 2016-17 Groups'!$A$2:$B$206,2,0)</f>
        <v>H</v>
      </c>
      <c r="L59">
        <v>14</v>
      </c>
    </row>
    <row r="60" spans="1:12">
      <c r="A60" s="34">
        <v>260</v>
      </c>
      <c r="B60" s="34">
        <v>283</v>
      </c>
      <c r="C60" s="35">
        <v>4.341435185185185E-2</v>
      </c>
      <c r="D60" s="35">
        <v>4.3171296296296298E-2</v>
      </c>
      <c r="E60" s="34" t="s">
        <v>471</v>
      </c>
      <c r="F60" s="34" t="s">
        <v>410</v>
      </c>
      <c r="G60" s="34" t="s">
        <v>411</v>
      </c>
      <c r="H60" s="34" t="s">
        <v>412</v>
      </c>
      <c r="I60" s="34">
        <v>55</v>
      </c>
      <c r="J60" s="35">
        <v>4.3171296296296298E-2</v>
      </c>
      <c r="K60" s="38" t="str">
        <f>VLOOKUP($E60,'PWR GP 2016-17 Groups'!$A$2:$B$206,2,0)</f>
        <v>H</v>
      </c>
      <c r="L60">
        <v>13</v>
      </c>
    </row>
    <row r="61" spans="1:12">
      <c r="A61" s="34">
        <v>263</v>
      </c>
      <c r="B61" s="34">
        <v>159</v>
      </c>
      <c r="C61" s="35">
        <v>4.3530092592592599E-2</v>
      </c>
      <c r="D61" s="35">
        <v>4.3171296296296298E-2</v>
      </c>
      <c r="E61" s="34" t="s">
        <v>472</v>
      </c>
      <c r="F61" s="34" t="s">
        <v>0</v>
      </c>
      <c r="G61" s="34" t="s">
        <v>421</v>
      </c>
      <c r="H61" s="34" t="s">
        <v>412</v>
      </c>
      <c r="I61" s="34">
        <v>56</v>
      </c>
      <c r="J61" s="35">
        <v>4.3171296296296298E-2</v>
      </c>
      <c r="K61" s="38" t="str">
        <f>VLOOKUP($E61,'PWR GP 2016-17 Groups'!$A$2:$B$206,2,0)</f>
        <v>H</v>
      </c>
      <c r="L61">
        <v>12</v>
      </c>
    </row>
    <row r="62" spans="1:12">
      <c r="A62" s="34">
        <v>264</v>
      </c>
      <c r="B62" s="34">
        <v>179</v>
      </c>
      <c r="C62" s="35">
        <v>4.3680555555555556E-2</v>
      </c>
      <c r="D62" s="35">
        <v>4.3287037037037041E-2</v>
      </c>
      <c r="E62" s="34" t="s">
        <v>473</v>
      </c>
      <c r="F62" s="34" t="s">
        <v>0</v>
      </c>
      <c r="G62" s="34" t="s">
        <v>474</v>
      </c>
      <c r="H62" s="34" t="s">
        <v>412</v>
      </c>
      <c r="I62" s="34">
        <v>57</v>
      </c>
      <c r="J62" s="35">
        <v>4.3287037037037041E-2</v>
      </c>
      <c r="K62" s="38" t="str">
        <f>VLOOKUP($E62,'PWR GP 2016-17 Groups'!$A$2:$B$206,2,0)</f>
        <v>I</v>
      </c>
      <c r="L62">
        <v>18</v>
      </c>
    </row>
    <row r="63" spans="1:12">
      <c r="A63" s="34">
        <v>266</v>
      </c>
      <c r="B63" s="34">
        <v>326</v>
      </c>
      <c r="C63" s="35">
        <v>4.372685185185185E-2</v>
      </c>
      <c r="D63" s="35">
        <v>4.3310185185185181E-2</v>
      </c>
      <c r="E63" s="34" t="s">
        <v>475</v>
      </c>
      <c r="F63" s="34" t="s">
        <v>0</v>
      </c>
      <c r="G63" s="34" t="s">
        <v>427</v>
      </c>
      <c r="H63" s="34" t="s">
        <v>412</v>
      </c>
      <c r="I63" s="34">
        <v>58</v>
      </c>
      <c r="J63" s="35">
        <v>4.3310185185185181E-2</v>
      </c>
      <c r="K63" s="38" t="str">
        <f>VLOOKUP($E63,'PWR GP 2016-17 Groups'!$A$2:$B$206,2,0)</f>
        <v>I</v>
      </c>
      <c r="L63">
        <v>16</v>
      </c>
    </row>
    <row r="64" spans="1:12">
      <c r="A64" s="34">
        <v>269</v>
      </c>
      <c r="B64" s="34">
        <v>116</v>
      </c>
      <c r="C64" s="35">
        <v>4.386574074074074E-2</v>
      </c>
      <c r="D64" s="35">
        <v>4.3449074074074077E-2</v>
      </c>
      <c r="E64" s="34" t="s">
        <v>476</v>
      </c>
      <c r="F64" s="34" t="s">
        <v>0</v>
      </c>
      <c r="G64" s="34" t="s">
        <v>427</v>
      </c>
      <c r="H64" s="34" t="s">
        <v>412</v>
      </c>
      <c r="I64" s="34">
        <v>59</v>
      </c>
      <c r="J64" s="35">
        <v>4.3449074074074077E-2</v>
      </c>
      <c r="K64" s="38" t="str">
        <f>VLOOKUP($E64,'PWR GP 2016-17 Groups'!$A$2:$B$206,2,0)</f>
        <v>I</v>
      </c>
      <c r="L64">
        <v>15</v>
      </c>
    </row>
    <row r="65" spans="1:12">
      <c r="A65" s="34">
        <v>278</v>
      </c>
      <c r="B65" s="34">
        <v>36</v>
      </c>
      <c r="C65" s="35">
        <v>4.4641203703703704E-2</v>
      </c>
      <c r="D65" s="35">
        <v>4.4328703703703703E-2</v>
      </c>
      <c r="E65" s="34" t="s">
        <v>517</v>
      </c>
      <c r="F65" s="34" t="s">
        <v>0</v>
      </c>
      <c r="G65" s="34" t="s">
        <v>421</v>
      </c>
      <c r="H65" s="34" t="s">
        <v>412</v>
      </c>
      <c r="I65" s="34">
        <v>60</v>
      </c>
      <c r="J65" s="35">
        <v>4.4328703703703703E-2</v>
      </c>
      <c r="K65" s="38" t="str">
        <f>VLOOKUP($E65,'PWR GP 2016-17 Groups'!$A$2:$B$206,2,0)</f>
        <v>H</v>
      </c>
      <c r="L65">
        <v>11</v>
      </c>
    </row>
    <row r="66" spans="1:12">
      <c r="A66" s="34">
        <v>279</v>
      </c>
      <c r="B66" s="34">
        <v>257</v>
      </c>
      <c r="C66" s="35">
        <v>4.476851851851852E-2</v>
      </c>
      <c r="D66" s="35">
        <v>4.4513888888888888E-2</v>
      </c>
      <c r="E66" s="34" t="s">
        <v>477</v>
      </c>
      <c r="F66" s="34" t="s">
        <v>0</v>
      </c>
      <c r="G66" s="34" t="s">
        <v>427</v>
      </c>
      <c r="H66" s="34" t="s">
        <v>412</v>
      </c>
      <c r="I66" s="34">
        <v>61</v>
      </c>
      <c r="J66" s="35">
        <v>4.4513888888888888E-2</v>
      </c>
      <c r="K66" s="38" t="e">
        <f>VLOOKUP($E66,'PWR GP 2016-17 Groups'!$A$2:$B$206,2,0)</f>
        <v>#N/A</v>
      </c>
    </row>
    <row r="67" spans="1:12">
      <c r="A67" s="34">
        <v>280</v>
      </c>
      <c r="B67" s="34">
        <v>256</v>
      </c>
      <c r="C67" s="35">
        <v>4.476851851851852E-2</v>
      </c>
      <c r="D67" s="35">
        <v>4.4513888888888888E-2</v>
      </c>
      <c r="E67" s="34" t="s">
        <v>478</v>
      </c>
      <c r="F67" s="34" t="s">
        <v>410</v>
      </c>
      <c r="G67" s="34" t="s">
        <v>415</v>
      </c>
      <c r="H67" s="34" t="s">
        <v>412</v>
      </c>
      <c r="I67" s="34">
        <v>62</v>
      </c>
      <c r="J67" s="35">
        <v>4.4513888888888888E-2</v>
      </c>
      <c r="K67" s="38" t="e">
        <f>VLOOKUP($E67,'PWR GP 2016-17 Groups'!$A$2:$B$206,2,0)</f>
        <v>#N/A</v>
      </c>
    </row>
    <row r="68" spans="1:12">
      <c r="A68" s="34">
        <v>283</v>
      </c>
      <c r="B68" s="34">
        <v>44</v>
      </c>
      <c r="C68" s="35">
        <v>4.4895833333333329E-2</v>
      </c>
      <c r="D68" s="35">
        <v>4.4606481481481476E-2</v>
      </c>
      <c r="E68" s="34" t="s">
        <v>479</v>
      </c>
      <c r="F68" s="34" t="s">
        <v>0</v>
      </c>
      <c r="G68" s="34" t="s">
        <v>474</v>
      </c>
      <c r="H68" s="34" t="s">
        <v>412</v>
      </c>
      <c r="I68" s="34">
        <v>63</v>
      </c>
      <c r="J68" s="35">
        <v>4.4606481481481476E-2</v>
      </c>
      <c r="K68" s="38" t="str">
        <f>VLOOKUP($E68,'PWR GP 2016-17 Groups'!$A$2:$B$206,2,0)</f>
        <v>I</v>
      </c>
      <c r="L68">
        <v>14</v>
      </c>
    </row>
    <row r="69" spans="1:12">
      <c r="A69" s="34">
        <v>300</v>
      </c>
      <c r="B69" s="34">
        <v>192</v>
      </c>
      <c r="C69" s="35">
        <v>4.6377314814814809E-2</v>
      </c>
      <c r="D69" s="35">
        <v>4.6099537037037036E-2</v>
      </c>
      <c r="E69" s="34" t="s">
        <v>480</v>
      </c>
      <c r="F69" s="34" t="s">
        <v>0</v>
      </c>
      <c r="G69" s="34" t="s">
        <v>474</v>
      </c>
      <c r="H69" s="34" t="s">
        <v>412</v>
      </c>
      <c r="I69" s="34">
        <v>64</v>
      </c>
      <c r="J69" s="35">
        <v>4.6099537037037036E-2</v>
      </c>
      <c r="K69" s="38" t="str">
        <f>VLOOKUP($E69,'PWR GP 2016-17 Groups'!$A$2:$B$206,2,0)</f>
        <v>I</v>
      </c>
      <c r="L69">
        <v>13</v>
      </c>
    </row>
    <row r="70" spans="1:12">
      <c r="A70" s="34">
        <v>303</v>
      </c>
      <c r="B70" s="34">
        <v>33</v>
      </c>
      <c r="C70" s="35">
        <v>4.6944444444444448E-2</v>
      </c>
      <c r="D70" s="35">
        <v>4.6550925925925919E-2</v>
      </c>
      <c r="E70" s="34" t="s">
        <v>481</v>
      </c>
      <c r="F70" s="34" t="s">
        <v>0</v>
      </c>
      <c r="G70" s="34" t="s">
        <v>427</v>
      </c>
      <c r="H70" s="34" t="s">
        <v>412</v>
      </c>
      <c r="I70" s="34">
        <v>65</v>
      </c>
      <c r="J70" s="35">
        <v>4.6550925925925919E-2</v>
      </c>
      <c r="K70" s="38" t="str">
        <f>VLOOKUP($E70,'PWR GP 2016-17 Groups'!$A$2:$B$206,2,0)</f>
        <v>J</v>
      </c>
      <c r="L70">
        <v>20</v>
      </c>
    </row>
    <row r="71" spans="1:12">
      <c r="A71" s="34">
        <v>308</v>
      </c>
      <c r="B71" s="34">
        <v>5</v>
      </c>
      <c r="C71" s="35">
        <v>4.7303240740740743E-2</v>
      </c>
      <c r="D71" s="35">
        <v>4.6828703703703706E-2</v>
      </c>
      <c r="E71" s="34" t="s">
        <v>482</v>
      </c>
      <c r="F71" s="34" t="s">
        <v>410</v>
      </c>
      <c r="G71" s="34" t="s">
        <v>417</v>
      </c>
      <c r="H71" s="34" t="s">
        <v>412</v>
      </c>
      <c r="I71" s="34">
        <v>66</v>
      </c>
      <c r="J71" s="35">
        <v>4.6828703703703706E-2</v>
      </c>
      <c r="K71" s="38" t="str">
        <f>VLOOKUP($E71,'PWR GP 2016-17 Groups'!$A$2:$B$206,2,0)</f>
        <v>H</v>
      </c>
      <c r="L71">
        <v>10</v>
      </c>
    </row>
    <row r="72" spans="1:12">
      <c r="A72" s="34">
        <v>309</v>
      </c>
      <c r="B72" s="34">
        <v>332</v>
      </c>
      <c r="C72" s="35">
        <v>4.7303240740740743E-2</v>
      </c>
      <c r="D72" s="35">
        <v>4.6828703703703706E-2</v>
      </c>
      <c r="E72" s="34" t="s">
        <v>483</v>
      </c>
      <c r="F72" s="34" t="s">
        <v>0</v>
      </c>
      <c r="G72" s="34" t="s">
        <v>421</v>
      </c>
      <c r="H72" s="34" t="s">
        <v>412</v>
      </c>
      <c r="I72" s="34">
        <v>67</v>
      </c>
      <c r="J72" s="35">
        <v>4.6828703703703706E-2</v>
      </c>
      <c r="K72" s="38" t="str">
        <f>VLOOKUP($E72,'PWR GP 2016-17 Groups'!$A$2:$B$206,2,0)</f>
        <v>J</v>
      </c>
      <c r="L72">
        <v>18</v>
      </c>
    </row>
    <row r="73" spans="1:12">
      <c r="A73" s="34">
        <v>322</v>
      </c>
      <c r="B73" s="34">
        <v>70</v>
      </c>
      <c r="C73" s="35">
        <v>4.9062500000000002E-2</v>
      </c>
      <c r="D73" s="35">
        <v>4.8668981481481487E-2</v>
      </c>
      <c r="E73" s="34" t="s">
        <v>484</v>
      </c>
      <c r="F73" s="34" t="s">
        <v>0</v>
      </c>
      <c r="G73" s="34" t="s">
        <v>421</v>
      </c>
      <c r="H73" s="34" t="s">
        <v>412</v>
      </c>
      <c r="I73" s="34">
        <v>68</v>
      </c>
      <c r="J73" s="35">
        <v>4.8668981481481487E-2</v>
      </c>
      <c r="K73" s="38" t="str">
        <f>VLOOKUP($E73,'PWR GP 2016-17 Groups'!$A$2:$B$206,2,0)</f>
        <v>J</v>
      </c>
      <c r="L73">
        <v>16</v>
      </c>
    </row>
    <row r="74" spans="1:12">
      <c r="A74" s="34">
        <v>335</v>
      </c>
      <c r="B74" s="34">
        <v>60</v>
      </c>
      <c r="C74" s="35">
        <v>5.168981481481482E-2</v>
      </c>
      <c r="D74" s="35">
        <v>5.1261574074074077E-2</v>
      </c>
      <c r="E74" s="34" t="s">
        <v>485</v>
      </c>
      <c r="F74" s="34" t="s">
        <v>0</v>
      </c>
      <c r="G74" s="34" t="s">
        <v>421</v>
      </c>
      <c r="H74" s="34" t="s">
        <v>412</v>
      </c>
      <c r="I74" s="34">
        <v>69</v>
      </c>
      <c r="J74" s="35">
        <v>5.1261574074074077E-2</v>
      </c>
      <c r="K74" s="38" t="str">
        <f>VLOOKUP($E74,'PWR GP 2016-17 Groups'!$A$2:$B$206,2,0)</f>
        <v>J</v>
      </c>
      <c r="L74">
        <v>15</v>
      </c>
    </row>
  </sheetData>
  <autoFilter ref="A1:L74"/>
  <mergeCells count="3">
    <mergeCell ref="E1:E2"/>
    <mergeCell ref="H1:H2"/>
    <mergeCell ref="I1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51" workbookViewId="0">
      <selection activeCell="G61" sqref="G61"/>
    </sheetView>
  </sheetViews>
  <sheetFormatPr defaultRowHeight="15"/>
  <cols>
    <col min="1" max="1" width="7" style="44" bestFit="1" customWidth="1"/>
    <col min="2" max="2" width="6.42578125" style="44" bestFit="1" customWidth="1"/>
    <col min="3" max="3" width="22.42578125" style="44" bestFit="1" customWidth="1"/>
    <col min="4" max="4" width="4.42578125" style="44" bestFit="1" customWidth="1"/>
    <col min="5" max="5" width="8.140625" style="44" bestFit="1" customWidth="1"/>
    <col min="6" max="6" width="19.28515625" style="44" bestFit="1" customWidth="1"/>
    <col min="7" max="8" width="9.140625" style="44"/>
  </cols>
  <sheetData>
    <row r="1" spans="1:8">
      <c r="A1" s="43" t="s">
        <v>527</v>
      </c>
      <c r="B1" s="43" t="s">
        <v>528</v>
      </c>
      <c r="C1" s="43" t="s">
        <v>529</v>
      </c>
      <c r="D1" s="43" t="s">
        <v>530</v>
      </c>
      <c r="E1" s="43" t="s">
        <v>406</v>
      </c>
      <c r="F1" s="43" t="s">
        <v>531</v>
      </c>
      <c r="G1" s="43" t="s">
        <v>509</v>
      </c>
      <c r="H1" s="43" t="s">
        <v>510</v>
      </c>
    </row>
    <row r="2" spans="1:8">
      <c r="A2" s="44">
        <v>17</v>
      </c>
      <c r="B2" s="44">
        <v>17</v>
      </c>
      <c r="C2" s="44" t="s">
        <v>127</v>
      </c>
      <c r="D2" s="44">
        <v>37</v>
      </c>
      <c r="E2" s="45">
        <v>1.4541666666666666</v>
      </c>
      <c r="F2" s="44" t="s">
        <v>412</v>
      </c>
      <c r="G2" s="46"/>
      <c r="H2" s="44">
        <v>20</v>
      </c>
    </row>
    <row r="3" spans="1:8">
      <c r="A3" s="44">
        <v>37</v>
      </c>
      <c r="B3" s="44">
        <v>36</v>
      </c>
      <c r="C3" s="44" t="s">
        <v>535</v>
      </c>
      <c r="D3" s="44">
        <v>48</v>
      </c>
      <c r="E3" s="45">
        <v>1.5770833333333334</v>
      </c>
      <c r="F3" s="44" t="s">
        <v>412</v>
      </c>
      <c r="G3" s="46" t="str">
        <f>VLOOKUP($C3,'PWR GP 2016-17 Groups'!$A$2:$B$206,2,0)</f>
        <v>A</v>
      </c>
      <c r="H3" s="44">
        <v>18</v>
      </c>
    </row>
    <row r="4" spans="1:8">
      <c r="A4" s="44">
        <v>57</v>
      </c>
      <c r="B4" s="44">
        <v>56</v>
      </c>
      <c r="C4" s="44" t="s">
        <v>537</v>
      </c>
      <c r="D4" s="44">
        <v>47</v>
      </c>
      <c r="E4" s="45">
        <v>1.6111111111111109</v>
      </c>
      <c r="F4" s="44" t="s">
        <v>412</v>
      </c>
      <c r="G4" s="46" t="str">
        <f>VLOOKUP($C4,'PWR GP 2016-17 Groups'!$A$2:$B$206,2,0)</f>
        <v>A</v>
      </c>
      <c r="H4" s="44">
        <v>16</v>
      </c>
    </row>
    <row r="5" spans="1:8">
      <c r="A5" s="44">
        <v>59</v>
      </c>
      <c r="B5" s="44">
        <v>58</v>
      </c>
      <c r="C5" s="44" t="s">
        <v>538</v>
      </c>
      <c r="D5" s="44">
        <v>39</v>
      </c>
      <c r="E5" s="45">
        <v>1.6131944444444446</v>
      </c>
      <c r="F5" s="44" t="s">
        <v>412</v>
      </c>
      <c r="G5" s="46" t="str">
        <f>VLOOKUP($C5,'PWR GP 2016-17 Groups'!$A$2:$B$206,2,0)</f>
        <v>A</v>
      </c>
      <c r="H5" s="44">
        <v>15</v>
      </c>
    </row>
    <row r="6" spans="1:8">
      <c r="A6" s="44">
        <v>70</v>
      </c>
      <c r="B6" s="44">
        <v>69</v>
      </c>
      <c r="C6" s="44" t="s">
        <v>6</v>
      </c>
      <c r="D6" s="44">
        <v>53</v>
      </c>
      <c r="E6" s="45">
        <v>1.6208333333333333</v>
      </c>
      <c r="F6" s="44" t="s">
        <v>412</v>
      </c>
      <c r="G6" s="46" t="str">
        <f>VLOOKUP($C6,'PWR GP 2016-17 Groups'!$A$2:$B$206,2,0)</f>
        <v>A</v>
      </c>
      <c r="H6" s="44">
        <v>14</v>
      </c>
    </row>
    <row r="7" spans="1:8">
      <c r="A7" s="44">
        <v>72</v>
      </c>
      <c r="B7" s="44">
        <v>71</v>
      </c>
      <c r="C7" s="44" t="s">
        <v>136</v>
      </c>
      <c r="D7" s="44">
        <v>50</v>
      </c>
      <c r="E7" s="45">
        <v>1.6215277777777777</v>
      </c>
      <c r="F7" s="44" t="s">
        <v>412</v>
      </c>
      <c r="G7" s="46" t="str">
        <f>VLOOKUP($C7,'PWR GP 2016-17 Groups'!$A$2:$B$206,2,0)</f>
        <v>A</v>
      </c>
      <c r="H7" s="44">
        <v>13</v>
      </c>
    </row>
    <row r="8" spans="1:8">
      <c r="A8" s="44">
        <v>75</v>
      </c>
      <c r="B8" s="44">
        <v>74</v>
      </c>
      <c r="C8" s="44" t="s">
        <v>4</v>
      </c>
      <c r="D8" s="44">
        <v>51</v>
      </c>
      <c r="E8" s="45">
        <v>1.6229166666666668</v>
      </c>
      <c r="F8" s="44" t="s">
        <v>412</v>
      </c>
      <c r="G8" s="46" t="str">
        <f>VLOOKUP($C8,'PWR GP 2016-17 Groups'!$A$2:$B$206,2,0)</f>
        <v>A</v>
      </c>
      <c r="H8" s="44">
        <v>12</v>
      </c>
    </row>
    <row r="9" spans="1:8">
      <c r="A9" s="44">
        <v>96</v>
      </c>
      <c r="B9" s="44">
        <v>92</v>
      </c>
      <c r="C9" s="44" t="s">
        <v>156</v>
      </c>
      <c r="D9" s="44">
        <v>41</v>
      </c>
      <c r="E9" s="45">
        <v>1.6375</v>
      </c>
      <c r="F9" s="44" t="s">
        <v>412</v>
      </c>
      <c r="G9" s="46" t="str">
        <f>VLOOKUP($C9,'PWR GP 2016-17 Groups'!$A$2:$B$206,2,0)</f>
        <v>A</v>
      </c>
      <c r="H9" s="44">
        <v>11</v>
      </c>
    </row>
    <row r="10" spans="1:8">
      <c r="A10" s="44">
        <v>117</v>
      </c>
      <c r="B10" s="44">
        <v>108</v>
      </c>
      <c r="C10" s="44" t="s">
        <v>19</v>
      </c>
      <c r="D10" s="44">
        <v>50</v>
      </c>
      <c r="E10" s="45">
        <v>1.6618055555555555</v>
      </c>
      <c r="F10" s="44" t="s">
        <v>412</v>
      </c>
      <c r="G10" s="46" t="str">
        <f>VLOOKUP($C10,'PWR GP 2016-17 Groups'!$A$2:$B$206,2,0)</f>
        <v>A</v>
      </c>
      <c r="H10" s="44">
        <v>10</v>
      </c>
    </row>
    <row r="11" spans="1:8">
      <c r="A11" s="44">
        <v>124</v>
      </c>
      <c r="B11" s="44">
        <v>114</v>
      </c>
      <c r="C11" s="44" t="s">
        <v>147</v>
      </c>
      <c r="D11" s="44">
        <v>35</v>
      </c>
      <c r="E11" s="45">
        <v>1.6694444444444445</v>
      </c>
      <c r="F11" s="44" t="s">
        <v>412</v>
      </c>
      <c r="G11" s="46" t="str">
        <f>VLOOKUP($C11,'PWR GP 2016-17 Groups'!$A$2:$B$206,2,0)</f>
        <v>A</v>
      </c>
      <c r="H11" s="44">
        <v>9</v>
      </c>
    </row>
    <row r="12" spans="1:8">
      <c r="A12" s="44">
        <v>126</v>
      </c>
      <c r="B12" s="44">
        <v>11</v>
      </c>
      <c r="C12" s="44" t="s">
        <v>9</v>
      </c>
      <c r="D12" s="44">
        <v>35</v>
      </c>
      <c r="E12" s="45">
        <v>1.6694444444444445</v>
      </c>
      <c r="F12" s="44" t="s">
        <v>412</v>
      </c>
      <c r="G12" s="46" t="str">
        <f>VLOOKUP($C12,'PWR GP 2016-17 Groups'!$A$2:$B$206,2,0)</f>
        <v>A</v>
      </c>
      <c r="H12" s="44">
        <v>8</v>
      </c>
    </row>
    <row r="13" spans="1:8">
      <c r="A13" s="44">
        <v>127</v>
      </c>
      <c r="B13" s="44">
        <v>116</v>
      </c>
      <c r="C13" s="44" t="s">
        <v>145</v>
      </c>
      <c r="D13" s="44">
        <v>45</v>
      </c>
      <c r="E13" s="45">
        <v>1.6701388888888891</v>
      </c>
      <c r="F13" s="44" t="s">
        <v>412</v>
      </c>
      <c r="G13" s="46" t="str">
        <f>VLOOKUP($C13,'PWR GP 2016-17 Groups'!$A$2:$B$206,2,0)</f>
        <v>A</v>
      </c>
      <c r="H13" s="44">
        <v>7</v>
      </c>
    </row>
    <row r="14" spans="1:8">
      <c r="A14" s="44">
        <v>170</v>
      </c>
      <c r="B14" s="44">
        <v>156</v>
      </c>
      <c r="C14" s="44" t="s">
        <v>131</v>
      </c>
      <c r="D14" s="44">
        <v>59</v>
      </c>
      <c r="E14" s="45">
        <v>1.7194444444444443</v>
      </c>
      <c r="F14" s="44" t="s">
        <v>412</v>
      </c>
      <c r="G14" s="46" t="str">
        <f>VLOOKUP($C14,'PWR GP 2016-17 Groups'!$A$2:$B$206,2,0)</f>
        <v>A</v>
      </c>
      <c r="H14" s="44">
        <v>6</v>
      </c>
    </row>
    <row r="15" spans="1:8">
      <c r="A15" s="44">
        <v>41</v>
      </c>
      <c r="B15" s="44">
        <v>40</v>
      </c>
      <c r="C15" s="44" t="s">
        <v>93</v>
      </c>
      <c r="D15" s="44">
        <v>54</v>
      </c>
      <c r="E15" s="45">
        <v>1.58125</v>
      </c>
      <c r="F15" s="44" t="s">
        <v>412</v>
      </c>
      <c r="G15" s="46" t="str">
        <f>VLOOKUP($C15,'PWR GP 2016-17 Groups'!$A$2:$B$206,2,0)</f>
        <v>B</v>
      </c>
      <c r="H15" s="44">
        <v>20</v>
      </c>
    </row>
    <row r="16" spans="1:8">
      <c r="A16" s="44">
        <v>51</v>
      </c>
      <c r="B16" s="44">
        <v>50</v>
      </c>
      <c r="C16" s="44" t="s">
        <v>8</v>
      </c>
      <c r="D16" s="44">
        <v>52</v>
      </c>
      <c r="E16" s="45">
        <v>1.6006944444444444</v>
      </c>
      <c r="F16" s="44" t="s">
        <v>412</v>
      </c>
      <c r="G16" s="46" t="str">
        <f>VLOOKUP($C16,'PWR GP 2016-17 Groups'!$A$2:$B$206,2,0)</f>
        <v>B</v>
      </c>
      <c r="H16" s="44">
        <v>18</v>
      </c>
    </row>
    <row r="17" spans="1:8">
      <c r="A17" s="44">
        <v>53</v>
      </c>
      <c r="B17" s="44">
        <v>52</v>
      </c>
      <c r="C17" s="44" t="s">
        <v>94</v>
      </c>
      <c r="D17" s="44">
        <v>39</v>
      </c>
      <c r="E17" s="45">
        <v>1.6048611111111111</v>
      </c>
      <c r="F17" s="44" t="s">
        <v>412</v>
      </c>
      <c r="G17" s="46" t="str">
        <f>VLOOKUP($C17,'PWR GP 2016-17 Groups'!$A$2:$B$206,2,0)</f>
        <v>B</v>
      </c>
      <c r="H17" s="44">
        <v>16</v>
      </c>
    </row>
    <row r="18" spans="1:8">
      <c r="A18" s="44">
        <v>88</v>
      </c>
      <c r="B18" s="44">
        <v>84</v>
      </c>
      <c r="C18" s="44" t="s">
        <v>3</v>
      </c>
      <c r="D18" s="44">
        <v>39</v>
      </c>
      <c r="E18" s="45">
        <v>1.6340277777777779</v>
      </c>
      <c r="F18" s="44" t="s">
        <v>412</v>
      </c>
      <c r="G18" s="46" t="str">
        <f>VLOOKUP($C18,'PWR GP 2016-17 Groups'!$A$2:$B$206,2,0)</f>
        <v>B</v>
      </c>
      <c r="H18" s="44">
        <v>15</v>
      </c>
    </row>
    <row r="19" spans="1:8">
      <c r="A19" s="44">
        <v>109</v>
      </c>
      <c r="B19" s="44">
        <v>9</v>
      </c>
      <c r="C19" s="44" t="s">
        <v>95</v>
      </c>
      <c r="D19" s="44">
        <v>40</v>
      </c>
      <c r="E19" s="45">
        <v>1.6527777777777777</v>
      </c>
      <c r="F19" s="44" t="s">
        <v>412</v>
      </c>
      <c r="G19" s="46" t="str">
        <f>VLOOKUP($C19,'PWR GP 2016-17 Groups'!$A$2:$B$206,2,0)</f>
        <v>B</v>
      </c>
      <c r="H19" s="44">
        <v>14</v>
      </c>
    </row>
    <row r="20" spans="1:8">
      <c r="A20" s="44">
        <v>122</v>
      </c>
      <c r="B20" s="44">
        <v>112</v>
      </c>
      <c r="C20" s="44" t="s">
        <v>5</v>
      </c>
      <c r="D20" s="44">
        <v>51</v>
      </c>
      <c r="E20" s="45">
        <v>1.66875</v>
      </c>
      <c r="F20" s="44" t="s">
        <v>412</v>
      </c>
      <c r="G20" s="46" t="str">
        <f>VLOOKUP($C20,'PWR GP 2016-17 Groups'!$A$2:$B$206,2,0)</f>
        <v>B</v>
      </c>
      <c r="H20" s="44">
        <v>13</v>
      </c>
    </row>
    <row r="21" spans="1:8">
      <c r="A21" s="44">
        <v>134</v>
      </c>
      <c r="B21" s="44">
        <v>123</v>
      </c>
      <c r="C21" s="44" t="s">
        <v>542</v>
      </c>
      <c r="D21" s="44">
        <v>44</v>
      </c>
      <c r="E21" s="45">
        <v>1.6770833333333333</v>
      </c>
      <c r="F21" s="44" t="s">
        <v>412</v>
      </c>
      <c r="G21" s="46" t="str">
        <f>VLOOKUP($C21,'PWR GP 2016-17 Groups'!$A$2:$B$206,2,0)</f>
        <v>B</v>
      </c>
      <c r="H21" s="44">
        <v>12</v>
      </c>
    </row>
    <row r="22" spans="1:8">
      <c r="A22" s="44">
        <v>171</v>
      </c>
      <c r="B22" s="44">
        <v>157</v>
      </c>
      <c r="C22" s="44" t="s">
        <v>210</v>
      </c>
      <c r="D22" s="44">
        <v>35</v>
      </c>
      <c r="E22" s="45">
        <v>1.7201388888888889</v>
      </c>
      <c r="F22" s="44" t="s">
        <v>412</v>
      </c>
      <c r="G22" s="46" t="str">
        <f>VLOOKUP($C22,'PWR GP 2016-17 Groups'!$A$2:$B$206,2,0)</f>
        <v>B</v>
      </c>
      <c r="H22" s="44">
        <v>11</v>
      </c>
    </row>
    <row r="23" spans="1:8">
      <c r="A23" s="44">
        <v>176</v>
      </c>
      <c r="B23" s="44">
        <v>15</v>
      </c>
      <c r="C23" s="44" t="s">
        <v>18</v>
      </c>
      <c r="D23" s="44">
        <v>49</v>
      </c>
      <c r="E23" s="45">
        <v>1.7256944444444444</v>
      </c>
      <c r="F23" s="44" t="s">
        <v>412</v>
      </c>
      <c r="G23" s="46" t="str">
        <f>VLOOKUP($C23,'PWR GP 2016-17 Groups'!$A$2:$B$206,2,0)</f>
        <v>B</v>
      </c>
      <c r="H23" s="44">
        <v>10</v>
      </c>
    </row>
    <row r="24" spans="1:8">
      <c r="A24" s="44">
        <v>210</v>
      </c>
      <c r="B24" s="44">
        <v>183</v>
      </c>
      <c r="C24" s="44" t="s">
        <v>545</v>
      </c>
      <c r="D24" s="44">
        <v>45</v>
      </c>
      <c r="E24" s="45">
        <v>1.7680555555555555</v>
      </c>
      <c r="F24" s="44" t="s">
        <v>412</v>
      </c>
      <c r="G24" s="46" t="str">
        <f>VLOOKUP($C24,'PWR GP 2016-17 Groups'!$A$2:$B$206,2,0)</f>
        <v>B</v>
      </c>
      <c r="H24" s="44">
        <v>9</v>
      </c>
    </row>
    <row r="25" spans="1:8">
      <c r="A25" s="44">
        <v>90</v>
      </c>
      <c r="B25" s="44">
        <v>86</v>
      </c>
      <c r="C25" s="44" t="s">
        <v>2</v>
      </c>
      <c r="D25" s="44">
        <v>46</v>
      </c>
      <c r="E25" s="45">
        <v>1.6361111111111111</v>
      </c>
      <c r="F25" s="44" t="s">
        <v>412</v>
      </c>
      <c r="G25" s="46" t="str">
        <f>VLOOKUP($C25,'PWR GP 2016-17 Groups'!$A$2:$B$206,2,0)</f>
        <v>C</v>
      </c>
      <c r="H25" s="44">
        <v>20</v>
      </c>
    </row>
    <row r="26" spans="1:8">
      <c r="A26" s="44">
        <v>149</v>
      </c>
      <c r="B26" s="44">
        <v>137</v>
      </c>
      <c r="C26" s="44" t="s">
        <v>24</v>
      </c>
      <c r="D26" s="44">
        <v>31</v>
      </c>
      <c r="E26" s="45">
        <v>1.6965277777777779</v>
      </c>
      <c r="F26" s="44" t="s">
        <v>412</v>
      </c>
      <c r="G26" s="46" t="str">
        <f>VLOOKUP($C26,'PWR GP 2016-17 Groups'!$A$2:$B$206,2,0)</f>
        <v>C</v>
      </c>
      <c r="H26" s="44">
        <v>18</v>
      </c>
    </row>
    <row r="27" spans="1:8">
      <c r="A27" s="44">
        <v>158</v>
      </c>
      <c r="B27" s="44">
        <v>146</v>
      </c>
      <c r="C27" s="44" t="s">
        <v>17</v>
      </c>
      <c r="D27" s="44">
        <v>47</v>
      </c>
      <c r="E27" s="45">
        <v>1.7</v>
      </c>
      <c r="F27" s="44" t="s">
        <v>412</v>
      </c>
      <c r="G27" s="46" t="str">
        <f>VLOOKUP($C27,'PWR GP 2016-17 Groups'!$A$2:$B$206,2,0)</f>
        <v>C</v>
      </c>
      <c r="H27" s="44">
        <v>16</v>
      </c>
    </row>
    <row r="28" spans="1:8">
      <c r="A28" s="44">
        <v>191</v>
      </c>
      <c r="B28" s="44">
        <v>21</v>
      </c>
      <c r="C28" s="44" t="s">
        <v>544</v>
      </c>
      <c r="D28" s="44">
        <v>46</v>
      </c>
      <c r="E28" s="45">
        <v>1.7444444444444445</v>
      </c>
      <c r="F28" s="44" t="s">
        <v>412</v>
      </c>
      <c r="G28" s="46" t="str">
        <f>VLOOKUP($C28,'PWR GP 2016-17 Groups'!$A$2:$B$206,2,0)</f>
        <v>C</v>
      </c>
      <c r="H28" s="44">
        <v>15</v>
      </c>
    </row>
    <row r="29" spans="1:8">
      <c r="A29" s="44">
        <v>204</v>
      </c>
      <c r="B29" s="44">
        <v>180</v>
      </c>
      <c r="C29" s="44" t="s">
        <v>512</v>
      </c>
      <c r="D29" s="44">
        <v>48</v>
      </c>
      <c r="E29" s="45">
        <v>1.7618055555555554</v>
      </c>
      <c r="F29" s="44" t="s">
        <v>412</v>
      </c>
      <c r="G29" s="46" t="str">
        <f>VLOOKUP($C29,'PWR GP 2016-17 Groups'!$A$2:$B$206,2,0)</f>
        <v>C</v>
      </c>
      <c r="H29" s="44">
        <v>14</v>
      </c>
    </row>
    <row r="30" spans="1:8">
      <c r="A30" s="44">
        <v>215</v>
      </c>
      <c r="B30" s="44">
        <v>187</v>
      </c>
      <c r="C30" s="44" t="s">
        <v>157</v>
      </c>
      <c r="D30" s="44">
        <v>52</v>
      </c>
      <c r="E30" s="45">
        <v>1.7729166666666665</v>
      </c>
      <c r="F30" s="44" t="s">
        <v>412</v>
      </c>
      <c r="G30" s="46" t="str">
        <f>VLOOKUP($C30,'PWR GP 2016-17 Groups'!$A$2:$B$206,2,0)</f>
        <v>C</v>
      </c>
      <c r="H30" s="44">
        <v>13</v>
      </c>
    </row>
    <row r="31" spans="1:8">
      <c r="A31" s="44">
        <v>225</v>
      </c>
      <c r="B31" s="44">
        <v>196</v>
      </c>
      <c r="C31" s="44" t="s">
        <v>26</v>
      </c>
      <c r="D31" s="44">
        <v>50</v>
      </c>
      <c r="E31" s="45">
        <v>1.7916666666666667</v>
      </c>
      <c r="F31" s="44" t="s">
        <v>412</v>
      </c>
      <c r="G31" s="46" t="str">
        <f>VLOOKUP($C31,'PWR GP 2016-17 Groups'!$A$2:$B$206,2,0)</f>
        <v>C</v>
      </c>
      <c r="H31" s="44">
        <v>12</v>
      </c>
    </row>
    <row r="32" spans="1:8">
      <c r="A32" s="44">
        <v>231</v>
      </c>
      <c r="B32" s="44">
        <v>200</v>
      </c>
      <c r="C32" s="44" t="s">
        <v>22</v>
      </c>
      <c r="D32" s="44">
        <v>45</v>
      </c>
      <c r="E32" s="45">
        <v>1.8069444444444445</v>
      </c>
      <c r="F32" s="44" t="s">
        <v>412</v>
      </c>
      <c r="G32" s="46" t="str">
        <f>VLOOKUP($C32,'PWR GP 2016-17 Groups'!$A$2:$B$206,2,0)</f>
        <v>C</v>
      </c>
      <c r="H32" s="44">
        <v>11</v>
      </c>
    </row>
    <row r="33" spans="1:8">
      <c r="A33" s="44">
        <v>205</v>
      </c>
      <c r="B33" s="44">
        <v>181</v>
      </c>
      <c r="C33" s="44" t="s">
        <v>20</v>
      </c>
      <c r="D33" s="44">
        <v>43</v>
      </c>
      <c r="E33" s="45">
        <v>1.7618055555555554</v>
      </c>
      <c r="F33" s="44" t="s">
        <v>412</v>
      </c>
      <c r="G33" s="46" t="str">
        <f>VLOOKUP($C33,'PWR GP 2016-17 Groups'!$A$2:$B$206,2,0)</f>
        <v>D</v>
      </c>
      <c r="H33" s="44">
        <v>20</v>
      </c>
    </row>
    <row r="34" spans="1:8">
      <c r="A34" s="44">
        <v>235</v>
      </c>
      <c r="B34" s="44">
        <v>202</v>
      </c>
      <c r="C34" s="44" t="s">
        <v>21</v>
      </c>
      <c r="D34" s="44">
        <v>37</v>
      </c>
      <c r="E34" s="45">
        <v>1.809722222222222</v>
      </c>
      <c r="F34" s="44" t="s">
        <v>412</v>
      </c>
      <c r="G34" s="46" t="str">
        <f>VLOOKUP($C34,'PWR GP 2016-17 Groups'!$A$2:$B$206,2,0)</f>
        <v>D</v>
      </c>
      <c r="H34" s="44">
        <v>18</v>
      </c>
    </row>
    <row r="35" spans="1:8">
      <c r="A35" s="44">
        <v>237</v>
      </c>
      <c r="B35" s="44">
        <v>204</v>
      </c>
      <c r="C35" s="44" t="s">
        <v>546</v>
      </c>
      <c r="D35" s="44">
        <v>20</v>
      </c>
      <c r="E35" s="45">
        <v>1.8180555555555555</v>
      </c>
      <c r="F35" s="44" t="s">
        <v>412</v>
      </c>
      <c r="G35" s="46" t="str">
        <f>VLOOKUP($C35,'PWR GP 2016-17 Groups'!$A$2:$B$206,2,0)</f>
        <v>D</v>
      </c>
      <c r="H35" s="44">
        <v>16</v>
      </c>
    </row>
    <row r="36" spans="1:8">
      <c r="A36" s="44">
        <v>240</v>
      </c>
      <c r="B36" s="44">
        <v>206</v>
      </c>
      <c r="C36" s="44" t="s">
        <v>31</v>
      </c>
      <c r="D36" s="44">
        <v>56</v>
      </c>
      <c r="E36" s="45">
        <v>1.8201388888888888</v>
      </c>
      <c r="F36" s="44" t="s">
        <v>412</v>
      </c>
      <c r="G36" s="46" t="str">
        <f>VLOOKUP($C36,'PWR GP 2016-17 Groups'!$A$2:$B$206,2,0)</f>
        <v>D</v>
      </c>
      <c r="H36" s="44">
        <v>15</v>
      </c>
    </row>
    <row r="37" spans="1:8">
      <c r="A37" s="44">
        <v>247</v>
      </c>
      <c r="B37" s="44">
        <v>210</v>
      </c>
      <c r="C37" s="44" t="s">
        <v>547</v>
      </c>
      <c r="D37" s="44">
        <v>40</v>
      </c>
      <c r="E37" s="45">
        <v>1.8361111111111112</v>
      </c>
      <c r="F37" s="44" t="s">
        <v>412</v>
      </c>
      <c r="G37" s="46" t="str">
        <f>VLOOKUP($C37,'PWR GP 2016-17 Groups'!$A$2:$B$206,2,0)</f>
        <v>D</v>
      </c>
      <c r="H37" s="44">
        <v>14</v>
      </c>
    </row>
    <row r="38" spans="1:8">
      <c r="A38" s="44">
        <v>253</v>
      </c>
      <c r="B38" s="44">
        <v>38</v>
      </c>
      <c r="C38" s="44" t="s">
        <v>212</v>
      </c>
      <c r="D38" s="44">
        <v>43</v>
      </c>
      <c r="E38" s="45">
        <v>1.8506944444444444</v>
      </c>
      <c r="F38" s="44" t="s">
        <v>412</v>
      </c>
      <c r="G38" s="46" t="str">
        <f>VLOOKUP($C38,'PWR GP 2016-17 Groups'!$A$2:$B$206,2,0)</f>
        <v>D</v>
      </c>
      <c r="H38" s="44">
        <v>13</v>
      </c>
    </row>
    <row r="39" spans="1:8">
      <c r="A39" s="44">
        <v>269</v>
      </c>
      <c r="B39" s="44">
        <v>224</v>
      </c>
      <c r="C39" s="44" t="s">
        <v>548</v>
      </c>
      <c r="D39" s="44">
        <v>60</v>
      </c>
      <c r="E39" s="45">
        <v>1.8680555555555556</v>
      </c>
      <c r="F39" s="44" t="s">
        <v>412</v>
      </c>
      <c r="G39" s="46" t="str">
        <f>VLOOKUP($C39,'PWR GP 2016-17 Groups'!$A$2:$B$206,2,0)</f>
        <v>D</v>
      </c>
      <c r="H39" s="44">
        <v>12</v>
      </c>
    </row>
    <row r="40" spans="1:8">
      <c r="A40" s="44">
        <v>300</v>
      </c>
      <c r="B40" s="44">
        <v>52</v>
      </c>
      <c r="C40" s="44" t="s">
        <v>35</v>
      </c>
      <c r="D40" s="44">
        <v>47</v>
      </c>
      <c r="E40" s="45">
        <v>1.9173611111111111</v>
      </c>
      <c r="F40" s="44" t="s">
        <v>412</v>
      </c>
      <c r="G40" s="46" t="str">
        <f>VLOOKUP($C40,'PWR GP 2016-17 Groups'!$A$2:$B$206,2,0)</f>
        <v>D</v>
      </c>
      <c r="H40" s="44">
        <v>11</v>
      </c>
    </row>
    <row r="41" spans="1:8">
      <c r="A41" s="44">
        <v>301</v>
      </c>
      <c r="B41" s="44">
        <v>249</v>
      </c>
      <c r="C41" s="44" t="s">
        <v>550</v>
      </c>
      <c r="D41" s="44">
        <v>39</v>
      </c>
      <c r="E41" s="45">
        <v>1.9180555555555554</v>
      </c>
      <c r="F41" s="44" t="s">
        <v>412</v>
      </c>
      <c r="G41" s="46" t="str">
        <f>VLOOKUP($C41,'PWR GP 2016-17 Groups'!$A$2:$B$206,2,0)</f>
        <v>D</v>
      </c>
      <c r="H41" s="44">
        <v>10</v>
      </c>
    </row>
    <row r="42" spans="1:8">
      <c r="A42" s="44">
        <v>340</v>
      </c>
      <c r="B42" s="44">
        <v>64</v>
      </c>
      <c r="C42" s="44" t="s">
        <v>33</v>
      </c>
      <c r="D42" s="44">
        <v>49</v>
      </c>
      <c r="E42" s="45">
        <v>1.9770833333333335</v>
      </c>
      <c r="F42" s="44" t="s">
        <v>412</v>
      </c>
      <c r="G42" s="46" t="str">
        <f>VLOOKUP($C42,'PWR GP 2016-17 Groups'!$A$2:$B$206,2,0)</f>
        <v>D</v>
      </c>
      <c r="H42" s="44">
        <v>9</v>
      </c>
    </row>
    <row r="43" spans="1:8">
      <c r="A43" s="44">
        <v>343</v>
      </c>
      <c r="B43" s="44">
        <v>278</v>
      </c>
      <c r="C43" s="44" t="s">
        <v>39</v>
      </c>
      <c r="D43" s="44">
        <v>47</v>
      </c>
      <c r="E43" s="45">
        <v>1.9875</v>
      </c>
      <c r="F43" s="44" t="s">
        <v>412</v>
      </c>
      <c r="G43" s="46" t="str">
        <f>VLOOKUP($C43,'PWR GP 2016-17 Groups'!$A$2:$B$206,2,0)</f>
        <v>D</v>
      </c>
      <c r="H43" s="44">
        <v>8</v>
      </c>
    </row>
    <row r="44" spans="1:8">
      <c r="A44" s="44">
        <v>374</v>
      </c>
      <c r="B44" s="44">
        <v>294</v>
      </c>
      <c r="C44" s="44" t="s">
        <v>41</v>
      </c>
      <c r="D44" s="44">
        <v>36</v>
      </c>
      <c r="E44" s="45">
        <v>2.036111111111111</v>
      </c>
      <c r="F44" s="44" t="s">
        <v>412</v>
      </c>
      <c r="G44" s="46" t="str">
        <f>VLOOKUP($C44,'PWR GP 2016-17 Groups'!$A$2:$B$206,2,0)</f>
        <v>D</v>
      </c>
      <c r="H44" s="44">
        <v>7</v>
      </c>
    </row>
    <row r="45" spans="1:8">
      <c r="A45" s="44">
        <v>258</v>
      </c>
      <c r="B45" s="44">
        <v>217</v>
      </c>
      <c r="C45" s="44" t="s">
        <v>213</v>
      </c>
      <c r="D45" s="44">
        <v>43</v>
      </c>
      <c r="E45" s="45">
        <v>1.8541666666666667</v>
      </c>
      <c r="F45" s="44" t="s">
        <v>412</v>
      </c>
      <c r="G45" s="46" t="str">
        <f>VLOOKUP($C45,'PWR GP 2016-17 Groups'!$A$2:$B$206,2,0)</f>
        <v>E</v>
      </c>
      <c r="H45" s="44">
        <v>20</v>
      </c>
    </row>
    <row r="46" spans="1:8">
      <c r="A46" s="44">
        <v>267</v>
      </c>
      <c r="B46" s="44">
        <v>222</v>
      </c>
      <c r="C46" s="44" t="s">
        <v>30</v>
      </c>
      <c r="D46" s="44">
        <v>40</v>
      </c>
      <c r="E46" s="45">
        <v>1.8673611111111112</v>
      </c>
      <c r="F46" s="44" t="s">
        <v>412</v>
      </c>
      <c r="G46" s="46" t="str">
        <f>VLOOKUP($C46,'PWR GP 2016-17 Groups'!$A$2:$B$206,2,0)</f>
        <v>E</v>
      </c>
      <c r="H46" s="44">
        <v>18</v>
      </c>
    </row>
    <row r="47" spans="1:8">
      <c r="A47" s="44">
        <v>283</v>
      </c>
      <c r="B47" s="44">
        <v>48</v>
      </c>
      <c r="C47" s="44" t="s">
        <v>549</v>
      </c>
      <c r="D47" s="44">
        <v>44</v>
      </c>
      <c r="E47" s="45">
        <v>1.89375</v>
      </c>
      <c r="F47" s="44" t="s">
        <v>412</v>
      </c>
      <c r="G47" s="46" t="str">
        <f>VLOOKUP($C47,'PWR GP 2016-17 Groups'!$A$2:$B$206,2,0)</f>
        <v>E</v>
      </c>
      <c r="H47" s="44">
        <v>16</v>
      </c>
    </row>
    <row r="48" spans="1:8">
      <c r="A48" s="44">
        <v>285</v>
      </c>
      <c r="B48" s="44">
        <v>237</v>
      </c>
      <c r="C48" s="44" t="s">
        <v>38</v>
      </c>
      <c r="D48" s="44">
        <v>51</v>
      </c>
      <c r="E48" s="45">
        <v>1.8972222222222221</v>
      </c>
      <c r="F48" s="44" t="s">
        <v>412</v>
      </c>
      <c r="G48" s="46" t="str">
        <f>VLOOKUP($C48,'PWR GP 2016-17 Groups'!$A$2:$B$206,2,0)</f>
        <v>E</v>
      </c>
      <c r="H48" s="44">
        <v>15</v>
      </c>
    </row>
    <row r="49" spans="1:8">
      <c r="A49" s="44">
        <v>331</v>
      </c>
      <c r="B49" s="44">
        <v>272</v>
      </c>
      <c r="C49" s="44" t="s">
        <v>40</v>
      </c>
      <c r="D49" s="44">
        <v>46</v>
      </c>
      <c r="E49" s="45">
        <v>1.9666666666666668</v>
      </c>
      <c r="F49" s="44" t="s">
        <v>412</v>
      </c>
      <c r="G49" s="46" t="str">
        <f>VLOOKUP($C49,'PWR GP 2016-17 Groups'!$A$2:$B$206,2,0)</f>
        <v>E</v>
      </c>
      <c r="H49" s="44">
        <v>14</v>
      </c>
    </row>
    <row r="50" spans="1:8">
      <c r="A50" s="44">
        <v>345</v>
      </c>
      <c r="B50" s="44">
        <v>66</v>
      </c>
      <c r="C50" s="44" t="s">
        <v>36</v>
      </c>
      <c r="D50" s="44">
        <v>31</v>
      </c>
      <c r="E50" s="45">
        <v>1.9930555555555556</v>
      </c>
      <c r="F50" s="44" t="s">
        <v>412</v>
      </c>
      <c r="G50" s="46" t="str">
        <f>VLOOKUP($C50,'PWR GP 2016-17 Groups'!$A$2:$B$206,2,0)</f>
        <v>E</v>
      </c>
      <c r="H50" s="44">
        <v>13</v>
      </c>
    </row>
    <row r="51" spans="1:8">
      <c r="A51" s="44">
        <v>370</v>
      </c>
      <c r="B51" s="44">
        <v>79</v>
      </c>
      <c r="C51" s="44" t="s">
        <v>32</v>
      </c>
      <c r="D51" s="44">
        <v>32</v>
      </c>
      <c r="E51" s="45">
        <v>2.0284722222222222</v>
      </c>
      <c r="F51" s="44" t="s">
        <v>412</v>
      </c>
      <c r="G51" s="46" t="str">
        <f>VLOOKUP($C51,'PWR GP 2016-17 Groups'!$A$2:$B$206,2,0)</f>
        <v>E</v>
      </c>
      <c r="H51" s="44">
        <v>12</v>
      </c>
    </row>
    <row r="52" spans="1:8">
      <c r="A52" s="44">
        <v>352</v>
      </c>
      <c r="B52" s="44">
        <v>284</v>
      </c>
      <c r="C52" s="44" t="s">
        <v>211</v>
      </c>
      <c r="D52" s="44">
        <v>23</v>
      </c>
      <c r="E52" s="45">
        <v>2.0020833333333332</v>
      </c>
      <c r="F52" s="44" t="s">
        <v>412</v>
      </c>
      <c r="G52" s="46" t="str">
        <f>VLOOKUP($C52,'PWR GP 2016-17 Groups'!$A$2:$B$206,2,0)</f>
        <v>F</v>
      </c>
      <c r="H52" s="44">
        <v>20</v>
      </c>
    </row>
    <row r="53" spans="1:8">
      <c r="A53" s="44">
        <v>376</v>
      </c>
      <c r="B53" s="44">
        <v>296</v>
      </c>
      <c r="C53" s="44" t="s">
        <v>46</v>
      </c>
      <c r="D53" s="44">
        <v>55</v>
      </c>
      <c r="E53" s="45">
        <v>2.0416666666666665</v>
      </c>
      <c r="F53" s="44" t="s">
        <v>412</v>
      </c>
      <c r="G53" s="46" t="str">
        <f>VLOOKUP($C53,'PWR GP 2016-17 Groups'!$A$2:$B$206,2,0)</f>
        <v>F</v>
      </c>
      <c r="H53" s="44">
        <v>18</v>
      </c>
    </row>
    <row r="54" spans="1:8">
      <c r="A54" s="44">
        <v>381</v>
      </c>
      <c r="B54" s="44">
        <v>299</v>
      </c>
      <c r="C54" s="44" t="s">
        <v>52</v>
      </c>
      <c r="D54" s="44">
        <v>59</v>
      </c>
      <c r="E54" s="45">
        <v>2.0555555555555558</v>
      </c>
      <c r="F54" s="44" t="s">
        <v>412</v>
      </c>
      <c r="G54" s="46" t="str">
        <f>VLOOKUP($C54,'PWR GP 2016-17 Groups'!$A$2:$B$206,2,0)</f>
        <v>F</v>
      </c>
      <c r="H54" s="44">
        <v>16</v>
      </c>
    </row>
    <row r="55" spans="1:8">
      <c r="A55" s="44">
        <v>389</v>
      </c>
      <c r="B55" s="44">
        <v>303</v>
      </c>
      <c r="C55" s="44" t="s">
        <v>551</v>
      </c>
      <c r="D55" s="44">
        <v>55</v>
      </c>
      <c r="E55" s="45">
        <v>2.0680555555555555</v>
      </c>
      <c r="F55" s="44" t="s">
        <v>412</v>
      </c>
      <c r="G55" s="46" t="str">
        <f>VLOOKUP($C55,'PWR GP 2016-17 Groups'!$A$2:$B$206,2,0)</f>
        <v>F</v>
      </c>
      <c r="H55" s="44">
        <v>15</v>
      </c>
    </row>
    <row r="56" spans="1:8">
      <c r="A56" s="44">
        <v>395</v>
      </c>
      <c r="B56" s="44">
        <v>308</v>
      </c>
      <c r="C56" s="44" t="s">
        <v>47</v>
      </c>
      <c r="D56" s="44">
        <v>43</v>
      </c>
      <c r="E56" s="45">
        <v>2.0819444444444444</v>
      </c>
      <c r="F56" s="44" t="s">
        <v>412</v>
      </c>
      <c r="G56" s="46" t="str">
        <f>VLOOKUP($C56,'PWR GP 2016-17 Groups'!$A$2:$B$206,2,0)</f>
        <v>F</v>
      </c>
      <c r="H56" s="44">
        <v>14</v>
      </c>
    </row>
    <row r="57" spans="1:8">
      <c r="A57" s="44">
        <v>404</v>
      </c>
      <c r="B57" s="44">
        <v>312</v>
      </c>
      <c r="C57" s="44" t="s">
        <v>153</v>
      </c>
      <c r="D57" s="44">
        <v>48</v>
      </c>
      <c r="E57" s="45">
        <v>2.1069444444444447</v>
      </c>
      <c r="F57" s="44" t="s">
        <v>412</v>
      </c>
      <c r="G57" s="46" t="str">
        <f>VLOOKUP($C57,'PWR GP 2016-17 Groups'!$A$2:$B$206,2,0)</f>
        <v>F</v>
      </c>
      <c r="H57" s="44">
        <v>13</v>
      </c>
    </row>
    <row r="58" spans="1:8">
      <c r="A58" s="44">
        <v>421</v>
      </c>
      <c r="B58" s="44">
        <v>320</v>
      </c>
      <c r="C58" s="44" t="s">
        <v>58</v>
      </c>
      <c r="D58" s="44">
        <v>52</v>
      </c>
      <c r="E58" s="45">
        <v>2.1326388888888888</v>
      </c>
      <c r="F58" s="44" t="s">
        <v>412</v>
      </c>
      <c r="G58" s="46" t="str">
        <f>VLOOKUP($C58,'PWR GP 2016-17 Groups'!$A$2:$B$206,2,0)</f>
        <v>F</v>
      </c>
      <c r="H58" s="44">
        <v>12</v>
      </c>
    </row>
    <row r="59" spans="1:8">
      <c r="A59" s="44">
        <v>436</v>
      </c>
      <c r="B59" s="44">
        <v>107</v>
      </c>
      <c r="C59" s="44" t="s">
        <v>552</v>
      </c>
      <c r="D59" s="44">
        <v>51</v>
      </c>
      <c r="E59" s="45">
        <v>2.1527777777777777</v>
      </c>
      <c r="F59" s="44" t="s">
        <v>412</v>
      </c>
      <c r="G59" s="46" t="str">
        <f>VLOOKUP($C59,'PWR GP 2016-17 Groups'!$A$2:$B$206,2,0)</f>
        <v>F</v>
      </c>
      <c r="H59" s="44">
        <v>11</v>
      </c>
    </row>
    <row r="60" spans="1:8">
      <c r="A60" s="44">
        <v>362</v>
      </c>
      <c r="B60" s="44">
        <v>287</v>
      </c>
      <c r="C60" s="44" t="s">
        <v>62</v>
      </c>
      <c r="D60" s="44">
        <v>45</v>
      </c>
      <c r="E60" s="45">
        <v>2.0229166666666667</v>
      </c>
      <c r="F60" s="44" t="s">
        <v>412</v>
      </c>
      <c r="G60" s="46" t="str">
        <f>VLOOKUP($C60,'PWR GP 2016-17 Groups'!$A$2:$B$206,2,0)</f>
        <v>G</v>
      </c>
      <c r="H60" s="44">
        <v>20</v>
      </c>
    </row>
    <row r="61" spans="1:8">
      <c r="A61" s="44">
        <v>383</v>
      </c>
      <c r="B61" s="44">
        <v>300</v>
      </c>
      <c r="C61" s="44" t="s">
        <v>60</v>
      </c>
      <c r="D61" s="44">
        <v>42</v>
      </c>
      <c r="E61" s="45">
        <v>2.0611111111111113</v>
      </c>
      <c r="F61" s="44" t="s">
        <v>412</v>
      </c>
      <c r="G61" s="46" t="str">
        <f>VLOOKUP($C61,'PWR GP 2016-17 Groups'!$A$2:$B$206,2,0)</f>
        <v>G</v>
      </c>
      <c r="H61" s="44">
        <v>18</v>
      </c>
    </row>
    <row r="62" spans="1:8">
      <c r="A62" s="44">
        <v>386</v>
      </c>
      <c r="B62" s="44">
        <v>85</v>
      </c>
      <c r="C62" s="44" t="s">
        <v>597</v>
      </c>
      <c r="D62" s="44">
        <v>46</v>
      </c>
      <c r="E62" s="45">
        <v>2.0645833333333332</v>
      </c>
      <c r="F62" s="44" t="s">
        <v>412</v>
      </c>
      <c r="G62" s="46" t="s">
        <v>111</v>
      </c>
      <c r="H62" s="44">
        <v>16</v>
      </c>
    </row>
    <row r="63" spans="1:8">
      <c r="A63" s="44">
        <v>403</v>
      </c>
      <c r="B63" s="44">
        <v>92</v>
      </c>
      <c r="C63" s="44" t="s">
        <v>149</v>
      </c>
      <c r="D63" s="44">
        <v>46</v>
      </c>
      <c r="E63" s="45">
        <v>2.1027777777777779</v>
      </c>
      <c r="F63" s="44" t="s">
        <v>412</v>
      </c>
      <c r="G63" s="46" t="str">
        <f>VLOOKUP($C63,'PWR GP 2016-17 Groups'!$A$2:$B$206,2,0)</f>
        <v>G</v>
      </c>
      <c r="H63" s="44">
        <v>15</v>
      </c>
    </row>
    <row r="64" spans="1:8">
      <c r="A64" s="44">
        <v>407</v>
      </c>
      <c r="B64" s="44">
        <v>93</v>
      </c>
      <c r="C64" s="44" t="s">
        <v>56</v>
      </c>
      <c r="D64" s="44">
        <v>50</v>
      </c>
      <c r="E64" s="45">
        <v>2.1159722222222221</v>
      </c>
      <c r="F64" s="44" t="s">
        <v>412</v>
      </c>
      <c r="G64" s="46" t="str">
        <f>VLOOKUP($C64,'PWR GP 2016-17 Groups'!$A$2:$B$206,2,0)</f>
        <v>G</v>
      </c>
      <c r="H64" s="44">
        <v>14</v>
      </c>
    </row>
    <row r="65" spans="1:8">
      <c r="A65" s="44">
        <v>428</v>
      </c>
      <c r="B65" s="44">
        <v>325</v>
      </c>
      <c r="C65" s="44" t="s">
        <v>61</v>
      </c>
      <c r="D65" s="44">
        <v>50</v>
      </c>
      <c r="E65" s="45">
        <v>2.1374999999999997</v>
      </c>
      <c r="F65" s="44" t="s">
        <v>412</v>
      </c>
      <c r="G65" s="46" t="str">
        <f>VLOOKUP($C65,'PWR GP 2016-17 Groups'!$A$2:$B$206,2,0)</f>
        <v>G</v>
      </c>
      <c r="H65" s="44">
        <v>13</v>
      </c>
    </row>
    <row r="66" spans="1:8">
      <c r="A66" s="44">
        <v>443</v>
      </c>
      <c r="B66" s="44">
        <v>113</v>
      </c>
      <c r="C66" s="44" t="s">
        <v>66</v>
      </c>
      <c r="D66" s="44">
        <v>23</v>
      </c>
      <c r="E66" s="45">
        <v>2.1763888888888889</v>
      </c>
      <c r="F66" s="44" t="s">
        <v>412</v>
      </c>
      <c r="G66" s="46" t="str">
        <f>VLOOKUP($C66,'PWR GP 2016-17 Groups'!$A$2:$B$206,2,0)</f>
        <v>G</v>
      </c>
      <c r="H66" s="44">
        <v>12</v>
      </c>
    </row>
    <row r="67" spans="1:8">
      <c r="A67" s="44">
        <v>453</v>
      </c>
      <c r="B67" s="44">
        <v>335</v>
      </c>
      <c r="C67" s="44" t="s">
        <v>150</v>
      </c>
      <c r="D67" s="44">
        <v>49</v>
      </c>
      <c r="E67" s="45">
        <v>2.1999999999999997</v>
      </c>
      <c r="F67" s="44" t="s">
        <v>412</v>
      </c>
      <c r="G67" s="46" t="str">
        <f>VLOOKUP($C67,'PWR GP 2016-17 Groups'!$A$2:$B$206,2,0)</f>
        <v>G</v>
      </c>
      <c r="H67" s="44">
        <v>11</v>
      </c>
    </row>
    <row r="68" spans="1:8">
      <c r="A68" s="44">
        <v>481</v>
      </c>
      <c r="B68" s="44">
        <v>140</v>
      </c>
      <c r="C68" s="44" t="s">
        <v>556</v>
      </c>
      <c r="D68" s="44">
        <v>26</v>
      </c>
      <c r="E68" s="45">
        <v>2.2805555555555554</v>
      </c>
      <c r="F68" s="44" t="s">
        <v>412</v>
      </c>
      <c r="G68" s="46" t="str">
        <f>VLOOKUP($C68,'PWR GP 2016-17 Groups'!$A$2:$B$206,2,0)</f>
        <v>G</v>
      </c>
      <c r="H68" s="44">
        <v>10</v>
      </c>
    </row>
    <row r="69" spans="1:8">
      <c r="A69" s="44">
        <v>544</v>
      </c>
      <c r="B69" s="44">
        <v>361</v>
      </c>
      <c r="C69" s="44" t="s">
        <v>71</v>
      </c>
      <c r="D69" s="44">
        <v>46</v>
      </c>
      <c r="E69" s="47">
        <v>4.3587962962962967E-2</v>
      </c>
      <c r="F69" s="44" t="s">
        <v>412</v>
      </c>
      <c r="G69" s="46" t="str">
        <f>VLOOKUP($C69,'PWR GP 2016-17 Groups'!$A$2:$B$206,2,0)</f>
        <v>G</v>
      </c>
      <c r="H69" s="44">
        <v>9</v>
      </c>
    </row>
    <row r="70" spans="1:8">
      <c r="A70" s="44">
        <v>402</v>
      </c>
      <c r="B70" s="44">
        <v>311</v>
      </c>
      <c r="C70" s="44" t="s">
        <v>67</v>
      </c>
      <c r="D70" s="44">
        <v>62</v>
      </c>
      <c r="E70" s="45">
        <v>2.098611111111111</v>
      </c>
      <c r="F70" s="44" t="s">
        <v>412</v>
      </c>
      <c r="G70" s="46" t="str">
        <f>VLOOKUP($C70,'PWR GP 2016-17 Groups'!$A$2:$B$206,2,0)</f>
        <v>H</v>
      </c>
      <c r="H70" s="44">
        <v>20</v>
      </c>
    </row>
    <row r="71" spans="1:8">
      <c r="A71" s="44">
        <v>439</v>
      </c>
      <c r="B71" s="44">
        <v>109</v>
      </c>
      <c r="C71" s="44" t="s">
        <v>63</v>
      </c>
      <c r="D71" s="44">
        <v>39</v>
      </c>
      <c r="E71" s="45">
        <v>2.1590277777777778</v>
      </c>
      <c r="F71" s="44" t="s">
        <v>412</v>
      </c>
      <c r="G71" s="46" t="str">
        <f>VLOOKUP($C71,'PWR GP 2016-17 Groups'!$A$2:$B$206,2,0)</f>
        <v>H</v>
      </c>
      <c r="H71" s="44">
        <v>18</v>
      </c>
    </row>
    <row r="72" spans="1:8">
      <c r="A72" s="44">
        <v>450</v>
      </c>
      <c r="B72" s="44">
        <v>117</v>
      </c>
      <c r="C72" s="44" t="s">
        <v>553</v>
      </c>
      <c r="D72" s="44">
        <v>51</v>
      </c>
      <c r="E72" s="45">
        <v>2.1930555555555555</v>
      </c>
      <c r="F72" s="44" t="s">
        <v>412</v>
      </c>
      <c r="G72" s="46" t="str">
        <f>VLOOKUP($C72,'PWR GP 2016-17 Groups'!$A$2:$B$206,2,0)</f>
        <v>H</v>
      </c>
      <c r="H72" s="44">
        <v>16</v>
      </c>
    </row>
    <row r="73" spans="1:8">
      <c r="A73" s="44">
        <v>462</v>
      </c>
      <c r="B73" s="44">
        <v>124</v>
      </c>
      <c r="C73" s="44" t="s">
        <v>555</v>
      </c>
      <c r="D73" s="44">
        <v>47</v>
      </c>
      <c r="E73" s="45">
        <v>2.2333333333333334</v>
      </c>
      <c r="F73" s="44" t="s">
        <v>412</v>
      </c>
      <c r="G73" s="46" t="str">
        <f>VLOOKUP($C73,'PWR GP 2016-17 Groups'!$A$2:$B$206,2,0)</f>
        <v>H</v>
      </c>
      <c r="H73" s="44">
        <v>15</v>
      </c>
    </row>
    <row r="74" spans="1:8">
      <c r="A74" s="44">
        <v>471</v>
      </c>
      <c r="B74" s="44">
        <v>132</v>
      </c>
      <c r="C74" s="44" t="s">
        <v>65</v>
      </c>
      <c r="D74" s="44">
        <v>46</v>
      </c>
      <c r="E74" s="45">
        <v>2.2527777777777778</v>
      </c>
      <c r="F74" s="44" t="s">
        <v>412</v>
      </c>
      <c r="G74" s="46" t="str">
        <f>VLOOKUP($C74,'PWR GP 2016-17 Groups'!$A$2:$B$206,2,0)</f>
        <v>H</v>
      </c>
      <c r="H74" s="44">
        <v>14</v>
      </c>
    </row>
    <row r="75" spans="1:8">
      <c r="A75" s="44">
        <v>475</v>
      </c>
      <c r="B75" s="44">
        <v>340</v>
      </c>
      <c r="C75" s="44" t="s">
        <v>64</v>
      </c>
      <c r="D75" s="44">
        <v>39</v>
      </c>
      <c r="E75" s="45">
        <v>2.2715277777777776</v>
      </c>
      <c r="F75" s="44" t="s">
        <v>412</v>
      </c>
      <c r="G75" s="46" t="str">
        <f>VLOOKUP($C75,'PWR GP 2016-17 Groups'!$A$2:$B$206,2,0)</f>
        <v>H</v>
      </c>
      <c r="H75" s="44">
        <v>13</v>
      </c>
    </row>
    <row r="76" spans="1:8">
      <c r="A76" s="44">
        <v>483</v>
      </c>
      <c r="B76" s="44">
        <v>142</v>
      </c>
      <c r="C76" s="44" t="s">
        <v>557</v>
      </c>
      <c r="D76" s="44">
        <v>38</v>
      </c>
      <c r="E76" s="45">
        <v>2.2916666666666665</v>
      </c>
      <c r="F76" s="44" t="s">
        <v>412</v>
      </c>
      <c r="G76" s="46" t="str">
        <f>VLOOKUP($C76,'PWR GP 2016-17 Groups'!$A$2:$B$206,2,0)</f>
        <v>H</v>
      </c>
      <c r="H76" s="44">
        <v>12</v>
      </c>
    </row>
    <row r="77" spans="1:8">
      <c r="A77" s="44">
        <v>500</v>
      </c>
      <c r="B77" s="44">
        <v>150</v>
      </c>
      <c r="C77" s="44" t="s">
        <v>76</v>
      </c>
      <c r="D77" s="44">
        <v>57</v>
      </c>
      <c r="E77" s="45">
        <v>2.375</v>
      </c>
      <c r="F77" s="44" t="s">
        <v>412</v>
      </c>
      <c r="G77" s="46" t="str">
        <f>VLOOKUP($C77,'PWR GP 2016-17 Groups'!$A$2:$B$206,2,0)</f>
        <v>H</v>
      </c>
      <c r="H77" s="44">
        <v>11</v>
      </c>
    </row>
    <row r="78" spans="1:8">
      <c r="A78" s="44">
        <v>521</v>
      </c>
      <c r="B78" s="44">
        <v>165</v>
      </c>
      <c r="C78" s="44" t="s">
        <v>379</v>
      </c>
      <c r="D78" s="44">
        <v>41</v>
      </c>
      <c r="E78" s="45">
        <v>2.4673611111111113</v>
      </c>
      <c r="F78" s="44" t="s">
        <v>412</v>
      </c>
      <c r="G78" s="46" t="str">
        <f>VLOOKUP($C78,'PWR GP 2016-17 Groups'!$A$2:$B$206,2,0)</f>
        <v>H</v>
      </c>
      <c r="H78" s="44">
        <v>10</v>
      </c>
    </row>
    <row r="79" spans="1:8">
      <c r="A79" s="44">
        <v>525</v>
      </c>
      <c r="B79" s="44">
        <v>167</v>
      </c>
      <c r="C79" s="44" t="s">
        <v>216</v>
      </c>
      <c r="D79" s="44">
        <v>51</v>
      </c>
      <c r="E79" s="45">
        <v>2.4833333333333334</v>
      </c>
      <c r="F79" s="44" t="s">
        <v>412</v>
      </c>
      <c r="G79" s="46" t="str">
        <f>VLOOKUP($C79,'PWR GP 2016-17 Groups'!$A$2:$B$206,2,0)</f>
        <v>H</v>
      </c>
      <c r="H79" s="44">
        <v>9</v>
      </c>
    </row>
    <row r="80" spans="1:8">
      <c r="A80" s="44">
        <v>542</v>
      </c>
      <c r="B80" s="44">
        <v>360</v>
      </c>
      <c r="C80" s="44" t="s">
        <v>561</v>
      </c>
      <c r="D80" s="44">
        <v>50</v>
      </c>
      <c r="E80" s="47">
        <v>4.3344907407407408E-2</v>
      </c>
      <c r="F80" s="44" t="s">
        <v>412</v>
      </c>
      <c r="G80" s="46" t="str">
        <f>VLOOKUP($C80,'PWR GP 2016-17 Groups'!$A$2:$B$206,2,0)</f>
        <v>H</v>
      </c>
      <c r="H80" s="44">
        <v>8</v>
      </c>
    </row>
    <row r="81" spans="1:8">
      <c r="A81" s="44">
        <v>472</v>
      </c>
      <c r="B81" s="44">
        <v>133</v>
      </c>
      <c r="C81" s="44" t="s">
        <v>128</v>
      </c>
      <c r="D81" s="44">
        <v>44</v>
      </c>
      <c r="E81" s="45">
        <v>2.2569444444444442</v>
      </c>
      <c r="F81" s="44" t="s">
        <v>412</v>
      </c>
      <c r="G81" s="46" t="str">
        <f>VLOOKUP($C81,'PWR GP 2016-17 Groups'!$A$2:$B$206,2,0)</f>
        <v>I</v>
      </c>
      <c r="H81" s="44">
        <v>20</v>
      </c>
    </row>
    <row r="82" spans="1:8">
      <c r="A82" s="44">
        <v>486</v>
      </c>
      <c r="B82" s="44">
        <v>143</v>
      </c>
      <c r="C82" s="44" t="s">
        <v>68</v>
      </c>
      <c r="D82" s="44">
        <v>37</v>
      </c>
      <c r="E82" s="45">
        <v>2.3062499999999999</v>
      </c>
      <c r="F82" s="44" t="s">
        <v>412</v>
      </c>
      <c r="G82" s="46" t="str">
        <f>VLOOKUP($C82,'PWR GP 2016-17 Groups'!$A$2:$B$206,2,0)</f>
        <v>I</v>
      </c>
      <c r="H82" s="44">
        <v>18</v>
      </c>
    </row>
    <row r="83" spans="1:8">
      <c r="A83" s="44">
        <v>501</v>
      </c>
      <c r="B83" s="44">
        <v>151</v>
      </c>
      <c r="C83" s="44" t="s">
        <v>559</v>
      </c>
      <c r="D83" s="44">
        <v>48</v>
      </c>
      <c r="E83" s="45">
        <v>2.3777777777777778</v>
      </c>
      <c r="F83" s="44" t="s">
        <v>412</v>
      </c>
      <c r="G83" s="46" t="str">
        <f>VLOOKUP($C83,'PWR GP 2016-17 Groups'!$A$2:$B$206,2,0)</f>
        <v>I</v>
      </c>
      <c r="H83" s="44">
        <v>16</v>
      </c>
    </row>
    <row r="84" spans="1:8">
      <c r="A84" s="44">
        <v>517</v>
      </c>
      <c r="B84" s="44">
        <v>161</v>
      </c>
      <c r="C84" s="44" t="s">
        <v>560</v>
      </c>
      <c r="D84" s="44">
        <v>48</v>
      </c>
      <c r="E84" s="45">
        <v>2.4486111111111111</v>
      </c>
      <c r="F84" s="44" t="s">
        <v>412</v>
      </c>
      <c r="G84" s="46" t="str">
        <f>VLOOKUP($C84,'PWR GP 2016-17 Groups'!$A$2:$B$206,2,0)</f>
        <v>I</v>
      </c>
      <c r="H84" s="44">
        <v>15</v>
      </c>
    </row>
    <row r="85" spans="1:8">
      <c r="A85" s="44">
        <v>524</v>
      </c>
      <c r="B85" s="44">
        <v>356</v>
      </c>
      <c r="C85" s="44" t="s">
        <v>69</v>
      </c>
      <c r="D85" s="44">
        <v>43</v>
      </c>
      <c r="E85" s="45">
        <v>2.4770833333333333</v>
      </c>
      <c r="F85" s="44" t="s">
        <v>412</v>
      </c>
      <c r="G85" s="46" t="str">
        <f>VLOOKUP($C85,'PWR GP 2016-17 Groups'!$A$2:$B$206,2,0)</f>
        <v>I</v>
      </c>
      <c r="H85" s="44">
        <v>14</v>
      </c>
    </row>
    <row r="86" spans="1:8">
      <c r="A86" s="44">
        <v>526</v>
      </c>
      <c r="B86" s="44">
        <v>168</v>
      </c>
      <c r="C86" s="44" t="s">
        <v>85</v>
      </c>
      <c r="D86" s="44">
        <v>50</v>
      </c>
      <c r="E86" s="45">
        <v>2.4888888888888889</v>
      </c>
      <c r="F86" s="44" t="s">
        <v>412</v>
      </c>
      <c r="G86" s="46" t="str">
        <f>VLOOKUP($C86,'PWR GP 2016-17 Groups'!$A$2:$B$206,2,0)</f>
        <v>I</v>
      </c>
      <c r="H86" s="44">
        <v>13</v>
      </c>
    </row>
    <row r="87" spans="1:8">
      <c r="A87" s="44">
        <v>533</v>
      </c>
      <c r="B87" s="44">
        <v>174</v>
      </c>
      <c r="C87" s="44" t="s">
        <v>99</v>
      </c>
      <c r="D87" s="44">
        <v>58</v>
      </c>
      <c r="E87" s="47">
        <v>4.2372685185185187E-2</v>
      </c>
      <c r="F87" s="44" t="s">
        <v>412</v>
      </c>
      <c r="G87" s="46" t="str">
        <f>VLOOKUP($C87,'PWR GP 2016-17 Groups'!$A$2:$B$206,2,0)</f>
        <v>I</v>
      </c>
      <c r="H87" s="44">
        <v>12</v>
      </c>
    </row>
    <row r="88" spans="1:8">
      <c r="A88" s="44">
        <v>537</v>
      </c>
      <c r="B88" s="44">
        <v>177</v>
      </c>
      <c r="C88" s="44" t="s">
        <v>129</v>
      </c>
      <c r="D88" s="44">
        <v>56</v>
      </c>
      <c r="E88" s="47">
        <v>4.2858796296296298E-2</v>
      </c>
      <c r="F88" s="44" t="s">
        <v>412</v>
      </c>
      <c r="G88" s="46" t="str">
        <f>VLOOKUP($C88,'PWR GP 2016-17 Groups'!$A$2:$B$206,2,0)</f>
        <v>I</v>
      </c>
      <c r="H88" s="44">
        <v>11</v>
      </c>
    </row>
    <row r="89" spans="1:8">
      <c r="A89" s="44">
        <v>539</v>
      </c>
      <c r="B89" s="44">
        <v>179</v>
      </c>
      <c r="C89" s="44" t="s">
        <v>141</v>
      </c>
      <c r="D89" s="44">
        <v>48</v>
      </c>
      <c r="E89" s="47">
        <v>4.3101851851851856E-2</v>
      </c>
      <c r="F89" s="44" t="s">
        <v>412</v>
      </c>
      <c r="G89" s="46" t="str">
        <f>VLOOKUP($C89,'PWR GP 2016-17 Groups'!$A$2:$B$206,2,0)</f>
        <v>I</v>
      </c>
      <c r="H89" s="44">
        <v>10</v>
      </c>
    </row>
    <row r="90" spans="1:8">
      <c r="A90" s="44">
        <v>528</v>
      </c>
      <c r="B90" s="44">
        <v>169</v>
      </c>
      <c r="C90" s="44" t="s">
        <v>83</v>
      </c>
      <c r="D90" s="44">
        <v>45</v>
      </c>
      <c r="E90" s="47">
        <v>4.1678240740740745E-2</v>
      </c>
      <c r="F90" s="44" t="s">
        <v>412</v>
      </c>
      <c r="G90" s="46" t="str">
        <f>VLOOKUP($C90,'PWR GP 2016-17 Groups'!$A$2:$B$206,2,0)</f>
        <v>J</v>
      </c>
      <c r="H90" s="44">
        <v>20</v>
      </c>
    </row>
    <row r="91" spans="1:8">
      <c r="A91" s="44">
        <v>531</v>
      </c>
      <c r="B91" s="44">
        <v>172</v>
      </c>
      <c r="C91" s="44" t="s">
        <v>81</v>
      </c>
      <c r="D91" s="44">
        <v>43</v>
      </c>
      <c r="E91" s="47">
        <v>4.2094907407407407E-2</v>
      </c>
      <c r="F91" s="44" t="s">
        <v>412</v>
      </c>
      <c r="G91" s="46" t="str">
        <f>VLOOKUP($C91,'PWR GP 2016-17 Groups'!$A$2:$B$206,2,0)</f>
        <v>J</v>
      </c>
      <c r="H91" s="44">
        <v>18</v>
      </c>
    </row>
    <row r="92" spans="1:8">
      <c r="A92" s="44">
        <v>541</v>
      </c>
      <c r="B92" s="44">
        <v>180</v>
      </c>
      <c r="C92" s="44" t="s">
        <v>143</v>
      </c>
      <c r="D92" s="44">
        <v>42</v>
      </c>
      <c r="E92" s="47">
        <v>4.3344907407407408E-2</v>
      </c>
      <c r="F92" s="44" t="s">
        <v>412</v>
      </c>
      <c r="G92" s="46" t="str">
        <f>VLOOKUP($C92,'PWR GP 2016-17 Groups'!$A$2:$B$206,2,0)</f>
        <v>J</v>
      </c>
      <c r="H92" s="44">
        <v>16</v>
      </c>
    </row>
    <row r="93" spans="1:8">
      <c r="A93" s="44">
        <v>545</v>
      </c>
      <c r="B93" s="44">
        <v>182</v>
      </c>
      <c r="C93" s="44" t="s">
        <v>102</v>
      </c>
      <c r="D93" s="44">
        <v>30</v>
      </c>
      <c r="E93" s="47">
        <v>4.372685185185185E-2</v>
      </c>
      <c r="F93" s="44" t="s">
        <v>412</v>
      </c>
      <c r="G93" s="46" t="str">
        <f>VLOOKUP($C93,'PWR GP 2016-17 Groups'!$A$2:$B$206,2,0)</f>
        <v>J</v>
      </c>
      <c r="H93" s="44">
        <v>15</v>
      </c>
    </row>
    <row r="94" spans="1:8">
      <c r="A94" s="44">
        <v>561</v>
      </c>
      <c r="B94" s="44">
        <v>188</v>
      </c>
      <c r="C94" s="44" t="s">
        <v>562</v>
      </c>
      <c r="D94" s="44">
        <v>27</v>
      </c>
      <c r="E94" s="47">
        <v>4.9398148148148142E-2</v>
      </c>
      <c r="F94" s="44" t="s">
        <v>412</v>
      </c>
      <c r="G94" s="46" t="e">
        <f>VLOOKUP($C94,'PWR GP 2016-17 Groups'!$A$2:$B$206,2,0)</f>
        <v>#N/A</v>
      </c>
    </row>
    <row r="95" spans="1:8">
      <c r="A95" s="44">
        <v>8</v>
      </c>
      <c r="B95" s="44">
        <v>8</v>
      </c>
      <c r="C95" s="44" t="s">
        <v>532</v>
      </c>
      <c r="D95" s="44">
        <v>33</v>
      </c>
      <c r="E95" s="45">
        <v>1.4131944444444444</v>
      </c>
      <c r="F95" s="44" t="s">
        <v>412</v>
      </c>
      <c r="G95" s="46" t="e">
        <f>VLOOKUP($C95,'PWR GP 2016-17 Groups'!$A$2:$B$206,2,0)</f>
        <v>#N/A</v>
      </c>
    </row>
    <row r="96" spans="1:8">
      <c r="A96" s="44">
        <v>12</v>
      </c>
      <c r="B96" s="44">
        <v>12</v>
      </c>
      <c r="C96" s="44" t="s">
        <v>533</v>
      </c>
      <c r="D96" s="44">
        <v>43</v>
      </c>
      <c r="E96" s="45">
        <v>1.4236111111111109</v>
      </c>
      <c r="F96" s="44" t="s">
        <v>412</v>
      </c>
      <c r="G96" s="46" t="e">
        <f>VLOOKUP($C96,'PWR GP 2016-17 Groups'!$A$2:$B$206,2,0)</f>
        <v>#N/A</v>
      </c>
    </row>
    <row r="97" spans="1:7">
      <c r="A97" s="44">
        <v>33</v>
      </c>
      <c r="B97" s="44">
        <v>33</v>
      </c>
      <c r="C97" s="44" t="s">
        <v>534</v>
      </c>
      <c r="D97" s="44">
        <v>36</v>
      </c>
      <c r="E97" s="45">
        <v>1.5534722222222221</v>
      </c>
      <c r="F97" s="44" t="s">
        <v>412</v>
      </c>
      <c r="G97" s="46" t="e">
        <f>VLOOKUP($C97,'PWR GP 2016-17 Groups'!$A$2:$B$206,2,0)</f>
        <v>#N/A</v>
      </c>
    </row>
    <row r="98" spans="1:7">
      <c r="A98" s="44">
        <v>40</v>
      </c>
      <c r="B98" s="44">
        <v>39</v>
      </c>
      <c r="C98" s="44" t="s">
        <v>536</v>
      </c>
      <c r="D98" s="44">
        <v>48</v>
      </c>
      <c r="E98" s="45">
        <v>1.5791666666666666</v>
      </c>
      <c r="F98" s="44" t="s">
        <v>412</v>
      </c>
      <c r="G98" s="46" t="e">
        <f>VLOOKUP($C98,'PWR GP 2016-17 Groups'!$A$2:$B$206,2,0)</f>
        <v>#N/A</v>
      </c>
    </row>
    <row r="99" spans="1:7">
      <c r="A99" s="44">
        <v>83</v>
      </c>
      <c r="B99" s="44">
        <v>80</v>
      </c>
      <c r="C99" s="44" t="s">
        <v>539</v>
      </c>
      <c r="D99" s="44">
        <v>46</v>
      </c>
      <c r="E99" s="45">
        <v>1.6298611111111112</v>
      </c>
      <c r="F99" s="44" t="s">
        <v>412</v>
      </c>
      <c r="G99" s="46" t="e">
        <f>VLOOKUP($C99,'PWR GP 2016-17 Groups'!$A$2:$B$206,2,0)</f>
        <v>#N/A</v>
      </c>
    </row>
    <row r="100" spans="1:7">
      <c r="A100" s="44">
        <v>93</v>
      </c>
      <c r="B100" s="44">
        <v>89</v>
      </c>
      <c r="C100" s="44" t="s">
        <v>540</v>
      </c>
      <c r="D100" s="44">
        <v>52</v>
      </c>
      <c r="E100" s="45">
        <v>1.6368055555555554</v>
      </c>
      <c r="F100" s="44" t="s">
        <v>412</v>
      </c>
      <c r="G100" s="46" t="e">
        <f>VLOOKUP($C100,'PWR GP 2016-17 Groups'!$A$2:$B$206,2,0)</f>
        <v>#N/A</v>
      </c>
    </row>
    <row r="101" spans="1:7">
      <c r="A101" s="44">
        <v>114</v>
      </c>
      <c r="B101" s="44">
        <v>105</v>
      </c>
      <c r="C101" s="44" t="s">
        <v>541</v>
      </c>
      <c r="D101" s="44">
        <v>28</v>
      </c>
      <c r="E101" s="45">
        <v>1.6583333333333332</v>
      </c>
      <c r="F101" s="44" t="s">
        <v>412</v>
      </c>
      <c r="G101" s="46" t="e">
        <f>VLOOKUP($C101,'PWR GP 2016-17 Groups'!$A$2:$B$206,2,0)</f>
        <v>#N/A</v>
      </c>
    </row>
    <row r="102" spans="1:7">
      <c r="A102" s="44">
        <v>138</v>
      </c>
      <c r="B102" s="44">
        <v>127</v>
      </c>
      <c r="C102" s="44" t="s">
        <v>543</v>
      </c>
      <c r="D102" s="44">
        <v>30</v>
      </c>
      <c r="E102" s="45">
        <v>1.6875</v>
      </c>
      <c r="F102" s="44" t="s">
        <v>412</v>
      </c>
      <c r="G102" s="46" t="e">
        <f>VLOOKUP($C102,'PWR GP 2016-17 Groups'!$A$2:$B$206,2,0)</f>
        <v>#N/A</v>
      </c>
    </row>
    <row r="103" spans="1:7">
      <c r="A103" s="44">
        <v>296</v>
      </c>
      <c r="B103" s="44">
        <v>247</v>
      </c>
      <c r="C103" s="44" t="s">
        <v>366</v>
      </c>
      <c r="D103" s="44">
        <v>50</v>
      </c>
      <c r="E103" s="45">
        <v>1.9152777777777779</v>
      </c>
      <c r="F103" s="44" t="s">
        <v>412</v>
      </c>
      <c r="G103" s="46" t="e">
        <f>VLOOKUP($C103,'PWR GP 2016-17 Groups'!$A$2:$B$206,2,0)</f>
        <v>#N/A</v>
      </c>
    </row>
    <row r="104" spans="1:7">
      <c r="A104" s="44">
        <v>413</v>
      </c>
      <c r="B104" s="44">
        <v>97</v>
      </c>
      <c r="C104" s="44" t="s">
        <v>378</v>
      </c>
      <c r="D104" s="44">
        <v>34</v>
      </c>
      <c r="E104" s="45">
        <v>2.1270833333333332</v>
      </c>
      <c r="F104" s="44" t="s">
        <v>412</v>
      </c>
      <c r="G104" s="46" t="e">
        <f>VLOOKUP($C104,'PWR GP 2016-17 Groups'!$A$2:$B$206,2,0)</f>
        <v>#N/A</v>
      </c>
    </row>
    <row r="105" spans="1:7">
      <c r="A105" s="44">
        <v>414</v>
      </c>
      <c r="B105" s="44">
        <v>98</v>
      </c>
      <c r="C105" s="44" t="s">
        <v>374</v>
      </c>
      <c r="D105" s="44">
        <v>47</v>
      </c>
      <c r="E105" s="45">
        <v>2.1277777777777778</v>
      </c>
      <c r="F105" s="44" t="s">
        <v>412</v>
      </c>
      <c r="G105" s="46" t="e">
        <f>VLOOKUP($C105,'PWR GP 2016-17 Groups'!$A$2:$B$206,2,0)</f>
        <v>#N/A</v>
      </c>
    </row>
    <row r="106" spans="1:7">
      <c r="A106" s="44">
        <v>460</v>
      </c>
      <c r="B106" s="44">
        <v>122</v>
      </c>
      <c r="C106" s="44" t="s">
        <v>554</v>
      </c>
      <c r="D106" s="44">
        <v>38</v>
      </c>
      <c r="E106" s="45">
        <v>2.2284722222222224</v>
      </c>
      <c r="F106" s="44" t="s">
        <v>412</v>
      </c>
      <c r="G106" s="46" t="e">
        <f>VLOOKUP($C106,'PWR GP 2016-17 Groups'!$A$2:$B$206,2,0)</f>
        <v>#N/A</v>
      </c>
    </row>
    <row r="107" spans="1:7">
      <c r="A107" s="44">
        <v>499</v>
      </c>
      <c r="B107" s="44">
        <v>149</v>
      </c>
      <c r="C107" s="44" t="s">
        <v>558</v>
      </c>
      <c r="D107" s="44">
        <v>26</v>
      </c>
      <c r="E107" s="45">
        <v>2.3722222222222222</v>
      </c>
      <c r="F107" s="44" t="s">
        <v>412</v>
      </c>
      <c r="G107" s="46" t="e">
        <f>VLOOKUP($C107,'PWR GP 2016-17 Groups'!$A$2:$B$206,2,0)</f>
        <v>#N/A</v>
      </c>
    </row>
  </sheetData>
  <autoFilter ref="A1:H107">
    <sortState ref="A2:H107">
      <sortCondition ref="G2:G107"/>
      <sortCondition ref="E2:E107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>
    <row r="1" spans="1:1">
      <c r="A1" t="s">
        <v>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Podium Positions</vt:lpstr>
      <vt:lpstr>PWR Grand Prix overall</vt:lpstr>
      <vt:lpstr>Dartford HM (full results)</vt:lpstr>
      <vt:lpstr>PWR GP 2016-17 Groups</vt:lpstr>
      <vt:lpstr>Mob match</vt:lpstr>
      <vt:lpstr>August parkrun</vt:lpstr>
      <vt:lpstr>Weald 10K</vt:lpstr>
      <vt:lpstr>KFLKnole</vt:lpstr>
      <vt:lpstr>Brighton 10K</vt:lpstr>
      <vt:lpstr>TurkeyRun</vt:lpstr>
      <vt:lpstr>Canterbury 10</vt:lpstr>
      <vt:lpstr>Greenwich 10K</vt:lpstr>
      <vt:lpstr>Dartford HM</vt:lpstr>
      <vt:lpstr>TED PEPPER 10K</vt:lpstr>
      <vt:lpstr>Darent Valley 10K</vt:lpstr>
      <vt:lpstr>Harvel 5</vt:lpstr>
      <vt:lpstr>'Mob match'!Print_Area</vt:lpstr>
      <vt:lpstr>'Mob match'!Print_Titles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sc8437</dc:creator>
  <cp:lastModifiedBy>johno</cp:lastModifiedBy>
  <dcterms:created xsi:type="dcterms:W3CDTF">2016-07-29T11:57:05Z</dcterms:created>
  <dcterms:modified xsi:type="dcterms:W3CDTF">2017-06-05T20:29:03Z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